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-1\Desktop\Отчет по МП\Отчет по МП 2024\"/>
    </mc:Choice>
  </mc:AlternateContent>
  <bookViews>
    <workbookView xWindow="0" yWindow="0" windowWidth="28800" windowHeight="11235"/>
  </bookViews>
  <sheets>
    <sheet name="Отчет МП за 9 месяцев 2024" sheetId="6" r:id="rId1"/>
  </sheets>
  <definedNames>
    <definedName name="_xlnm._FilterDatabase" localSheetId="0" hidden="1">'Отчет МП за 9 месяцев 2024'!$A$7:$P$220</definedName>
    <definedName name="Excel_BuiltIn__FilterDatabase_1">#REF!</definedName>
  </definedNames>
  <calcPr calcId="152511" iterateDelta="1E-4"/>
</workbook>
</file>

<file path=xl/calcChain.xml><?xml version="1.0" encoding="utf-8"?>
<calcChain xmlns="http://schemas.openxmlformats.org/spreadsheetml/2006/main">
  <c r="M44" i="6" l="1"/>
  <c r="M43" i="6"/>
  <c r="M111" i="6"/>
  <c r="M130" i="6"/>
  <c r="M151" i="6"/>
  <c r="M208" i="6"/>
  <c r="M46" i="6"/>
  <c r="L61" i="6" l="1"/>
  <c r="L208" i="6"/>
  <c r="N216" i="6"/>
  <c r="O216" i="6"/>
  <c r="N215" i="6"/>
  <c r="O215" i="6"/>
  <c r="N214" i="6"/>
  <c r="O214" i="6"/>
  <c r="N213" i="6"/>
  <c r="O213" i="6"/>
  <c r="N212" i="6"/>
  <c r="O212" i="6"/>
  <c r="N211" i="6"/>
  <c r="O211" i="6"/>
  <c r="N76" i="6"/>
  <c r="M75" i="6"/>
  <c r="L75" i="6"/>
  <c r="K75" i="6"/>
  <c r="N75" i="6" l="1"/>
  <c r="L157" i="6"/>
  <c r="M157" i="6"/>
  <c r="K157" i="6"/>
  <c r="K208" i="6"/>
  <c r="N209" i="6"/>
  <c r="O209" i="6"/>
  <c r="L92" i="6" l="1"/>
  <c r="M92" i="6"/>
  <c r="K92" i="6"/>
  <c r="N47" i="6" l="1"/>
  <c r="L38" i="6"/>
  <c r="M38" i="6"/>
  <c r="K38" i="6"/>
  <c r="L31" i="6" l="1"/>
  <c r="M31" i="6"/>
  <c r="K31" i="6"/>
  <c r="O32" i="6"/>
  <c r="N32" i="6"/>
  <c r="N31" i="6" l="1"/>
  <c r="M109" i="6"/>
  <c r="N181" i="6"/>
  <c r="N180" i="6"/>
  <c r="N169" i="6"/>
  <c r="N155" i="6"/>
  <c r="N154" i="6"/>
  <c r="O200" i="6" l="1"/>
  <c r="N200" i="6"/>
  <c r="M137" i="6"/>
  <c r="N64" i="6"/>
  <c r="P10" i="6" l="1"/>
  <c r="P12" i="6"/>
  <c r="P15" i="6"/>
  <c r="P16" i="6"/>
  <c r="P17" i="6"/>
  <c r="P18" i="6"/>
  <c r="P19" i="6"/>
  <c r="P22" i="6"/>
  <c r="P25" i="6"/>
  <c r="P28" i="6"/>
  <c r="P29" i="6"/>
  <c r="P33" i="6"/>
  <c r="P34" i="6"/>
  <c r="P35" i="6"/>
  <c r="P39" i="6"/>
  <c r="P40" i="6"/>
  <c r="P42" i="6"/>
  <c r="P45" i="6"/>
  <c r="P47" i="6"/>
  <c r="P49" i="6"/>
  <c r="P50" i="6"/>
  <c r="P54" i="6"/>
  <c r="P55" i="6"/>
  <c r="P56" i="6"/>
  <c r="P57" i="6"/>
  <c r="P59" i="6"/>
  <c r="P65" i="6"/>
  <c r="P63" i="6"/>
  <c r="P64" i="6"/>
  <c r="P67" i="6"/>
  <c r="P70" i="6"/>
  <c r="P72" i="6"/>
  <c r="P74" i="6"/>
  <c r="P78" i="6"/>
  <c r="P81" i="6"/>
  <c r="P83" i="6"/>
  <c r="P84" i="6"/>
  <c r="P85" i="6"/>
  <c r="P86" i="6"/>
  <c r="P88" i="6"/>
  <c r="P90" i="6"/>
  <c r="P93" i="6"/>
  <c r="P96" i="6"/>
  <c r="P97" i="6"/>
  <c r="P99" i="6"/>
  <c r="P103" i="6"/>
  <c r="P104" i="6"/>
  <c r="P106" i="6"/>
  <c r="P108" i="6"/>
  <c r="P110" i="6"/>
  <c r="P113" i="6"/>
  <c r="P114" i="6"/>
  <c r="P115" i="6"/>
  <c r="P117" i="6"/>
  <c r="P118" i="6"/>
  <c r="P119" i="6"/>
  <c r="P122" i="6"/>
  <c r="P123" i="6"/>
  <c r="P125" i="6"/>
  <c r="P127" i="6"/>
  <c r="P129" i="6"/>
  <c r="P132" i="6"/>
  <c r="P133" i="6"/>
  <c r="P135" i="6"/>
  <c r="P136" i="6"/>
  <c r="P138" i="6"/>
  <c r="P140" i="6"/>
  <c r="P145" i="6"/>
  <c r="P147" i="6"/>
  <c r="P148" i="6"/>
  <c r="P149" i="6"/>
  <c r="P150" i="6"/>
  <c r="P154" i="6"/>
  <c r="P155" i="6"/>
  <c r="P158" i="6"/>
  <c r="P159" i="6"/>
  <c r="P160" i="6"/>
  <c r="P161" i="6"/>
  <c r="P163" i="6"/>
  <c r="P165" i="6"/>
  <c r="P168" i="6"/>
  <c r="P169" i="6"/>
  <c r="P172" i="6"/>
  <c r="P173" i="6"/>
  <c r="P174" i="6"/>
  <c r="P175" i="6"/>
  <c r="P176" i="6"/>
  <c r="P177" i="6"/>
  <c r="P178" i="6"/>
  <c r="P179" i="6"/>
  <c r="P180" i="6"/>
  <c r="P181" i="6"/>
  <c r="P182" i="6"/>
  <c r="P183" i="6"/>
  <c r="P186" i="6"/>
  <c r="P189" i="6"/>
  <c r="P190" i="6"/>
  <c r="P193" i="6"/>
  <c r="P197" i="6"/>
  <c r="P203" i="6"/>
  <c r="P206" i="6"/>
  <c r="P210" i="6"/>
  <c r="P219" i="6"/>
  <c r="O162" i="6"/>
  <c r="N162" i="6"/>
  <c r="L153" i="6"/>
  <c r="N12" i="6" l="1"/>
  <c r="L199" i="6"/>
  <c r="L198" i="6" s="1"/>
  <c r="M199" i="6"/>
  <c r="K199" i="6"/>
  <c r="K198" i="6" s="1"/>
  <c r="N199" i="6" l="1"/>
  <c r="O199" i="6"/>
  <c r="M198" i="6"/>
  <c r="N198" i="6" s="1"/>
  <c r="N123" i="6"/>
  <c r="L120" i="6"/>
  <c r="M120" i="6"/>
  <c r="K120" i="6"/>
  <c r="O121" i="6"/>
  <c r="N121" i="6"/>
  <c r="N65" i="6"/>
  <c r="L58" i="6"/>
  <c r="M58" i="6"/>
  <c r="K58" i="6"/>
  <c r="N60" i="6"/>
  <c r="O60" i="6"/>
  <c r="N50" i="6"/>
  <c r="N34" i="6"/>
  <c r="N29" i="6"/>
  <c r="O198" i="6" l="1"/>
  <c r="P120" i="6"/>
  <c r="P58" i="6"/>
  <c r="P38" i="6"/>
  <c r="O123" i="6"/>
  <c r="O180" i="6"/>
  <c r="O181" i="6"/>
  <c r="O169" i="6"/>
  <c r="O154" i="6"/>
  <c r="O155" i="6"/>
  <c r="O64" i="6"/>
  <c r="O65" i="6"/>
  <c r="O50" i="6"/>
  <c r="O47" i="6"/>
  <c r="O34" i="6"/>
  <c r="O29" i="6"/>
  <c r="M37" i="6" l="1"/>
  <c r="L37" i="6"/>
  <c r="K37" i="6"/>
  <c r="L14" i="6"/>
  <c r="L13" i="6" s="1"/>
  <c r="M14" i="6"/>
  <c r="K14" i="6"/>
  <c r="K218" i="6"/>
  <c r="K205" i="6"/>
  <c r="K202" i="6"/>
  <c r="K196" i="6"/>
  <c r="K195" i="6" s="1"/>
  <c r="K194" i="6" s="1"/>
  <c r="K192" i="6"/>
  <c r="L188" i="6"/>
  <c r="M188" i="6"/>
  <c r="K188" i="6"/>
  <c r="L185" i="6"/>
  <c r="M185" i="6"/>
  <c r="K185" i="6"/>
  <c r="L171" i="6"/>
  <c r="M171" i="6"/>
  <c r="K171" i="6"/>
  <c r="L167" i="6"/>
  <c r="M167" i="6"/>
  <c r="K167" i="6"/>
  <c r="K164" i="6"/>
  <c r="K156" i="6"/>
  <c r="M153" i="6"/>
  <c r="N153" i="6"/>
  <c r="K153" i="6"/>
  <c r="K152" i="6" s="1"/>
  <c r="K146" i="6"/>
  <c r="K144" i="6"/>
  <c r="K143" i="6" s="1"/>
  <c r="K141" i="6"/>
  <c r="K139" i="6"/>
  <c r="K137" i="6"/>
  <c r="P137" i="6" s="1"/>
  <c r="K134" i="6"/>
  <c r="K131" i="6"/>
  <c r="K124" i="6"/>
  <c r="K126" i="6"/>
  <c r="K128" i="6"/>
  <c r="L107" i="6"/>
  <c r="M107" i="6"/>
  <c r="K107" i="6"/>
  <c r="K116" i="6"/>
  <c r="K112" i="6"/>
  <c r="K109" i="6"/>
  <c r="P109" i="6" s="1"/>
  <c r="K105" i="6"/>
  <c r="K102" i="6"/>
  <c r="K98" i="6"/>
  <c r="K95" i="6"/>
  <c r="K91" i="6"/>
  <c r="K89" i="6"/>
  <c r="K87" i="6"/>
  <c r="M82" i="6"/>
  <c r="K82" i="6"/>
  <c r="L82" i="6"/>
  <c r="K80" i="6"/>
  <c r="K77" i="6"/>
  <c r="K73" i="6"/>
  <c r="K71" i="6"/>
  <c r="K69" i="6"/>
  <c r="K66" i="6"/>
  <c r="M61" i="6"/>
  <c r="K61" i="6"/>
  <c r="K53" i="6"/>
  <c r="L48" i="6"/>
  <c r="M48" i="6"/>
  <c r="K48" i="6"/>
  <c r="L46" i="6"/>
  <c r="K46" i="6"/>
  <c r="K44" i="6"/>
  <c r="M41" i="6"/>
  <c r="K41" i="6"/>
  <c r="L41" i="6"/>
  <c r="P31" i="6"/>
  <c r="L27" i="6"/>
  <c r="M27" i="6"/>
  <c r="K27" i="6"/>
  <c r="K68" i="6" l="1"/>
  <c r="K151" i="6"/>
  <c r="P171" i="6"/>
  <c r="P188" i="6"/>
  <c r="P167" i="6"/>
  <c r="P82" i="6"/>
  <c r="P107" i="6"/>
  <c r="P185" i="6"/>
  <c r="P37" i="6"/>
  <c r="P48" i="6"/>
  <c r="P61" i="6"/>
  <c r="P27" i="6"/>
  <c r="P46" i="6"/>
  <c r="P41" i="6"/>
  <c r="M152" i="6"/>
  <c r="P153" i="6"/>
  <c r="M13" i="6"/>
  <c r="P14" i="6"/>
  <c r="O46" i="6"/>
  <c r="N152" i="6"/>
  <c r="L152" i="6"/>
  <c r="O153" i="6"/>
  <c r="K94" i="6"/>
  <c r="K130" i="6"/>
  <c r="K111" i="6"/>
  <c r="K101" i="6"/>
  <c r="K79" i="6"/>
  <c r="K52" i="6"/>
  <c r="K43" i="6"/>
  <c r="K24" i="6"/>
  <c r="K21" i="6"/>
  <c r="K9" i="6"/>
  <c r="P9" i="6" s="1"/>
  <c r="O12" i="6"/>
  <c r="L11" i="6"/>
  <c r="M11" i="6"/>
  <c r="N11" i="6"/>
  <c r="K11" i="6"/>
  <c r="P11" i="6" l="1"/>
  <c r="K51" i="6"/>
  <c r="P152" i="6"/>
  <c r="O152" i="6"/>
  <c r="O11" i="6"/>
  <c r="K8" i="6"/>
  <c r="K217" i="6"/>
  <c r="K207" i="6"/>
  <c r="K204" i="6"/>
  <c r="K201" i="6"/>
  <c r="K191" i="6"/>
  <c r="K187" i="6"/>
  <c r="K184" i="6"/>
  <c r="K170" i="6"/>
  <c r="K166" i="6"/>
  <c r="K100" i="6"/>
  <c r="K36" i="6"/>
  <c r="K30" i="6"/>
  <c r="K26" i="6"/>
  <c r="K23" i="6"/>
  <c r="K20" i="6"/>
  <c r="K13" i="6"/>
  <c r="P13" i="6" s="1"/>
  <c r="O10" i="6"/>
  <c r="O15" i="6"/>
  <c r="O16" i="6"/>
  <c r="O17" i="6"/>
  <c r="O18" i="6"/>
  <c r="O19" i="6"/>
  <c r="O22" i="6"/>
  <c r="O25" i="6"/>
  <c r="O28" i="6"/>
  <c r="O33" i="6"/>
  <c r="O35" i="6"/>
  <c r="O39" i="6"/>
  <c r="O40" i="6"/>
  <c r="O42" i="6"/>
  <c r="O45" i="6"/>
  <c r="O49" i="6"/>
  <c r="O54" i="6"/>
  <c r="O55" i="6"/>
  <c r="O56" i="6"/>
  <c r="O57" i="6"/>
  <c r="O59" i="6"/>
  <c r="O62" i="6"/>
  <c r="O63" i="6"/>
  <c r="O67" i="6"/>
  <c r="O70" i="6"/>
  <c r="O72" i="6"/>
  <c r="O78" i="6"/>
  <c r="O81" i="6"/>
  <c r="O83" i="6"/>
  <c r="O84" i="6"/>
  <c r="O85" i="6"/>
  <c r="O86" i="6"/>
  <c r="O88" i="6"/>
  <c r="O90" i="6"/>
  <c r="O93" i="6"/>
  <c r="O96" i="6"/>
  <c r="O97" i="6"/>
  <c r="O99" i="6"/>
  <c r="O103" i="6"/>
  <c r="O104" i="6"/>
  <c r="O106" i="6"/>
  <c r="O108" i="6"/>
  <c r="O110" i="6"/>
  <c r="O113" i="6"/>
  <c r="O114" i="6"/>
  <c r="O115" i="6"/>
  <c r="O117" i="6"/>
  <c r="O118" i="6"/>
  <c r="O119" i="6"/>
  <c r="O122" i="6"/>
  <c r="O125" i="6"/>
  <c r="O127" i="6"/>
  <c r="O129" i="6"/>
  <c r="O132" i="6"/>
  <c r="O133" i="6"/>
  <c r="O135" i="6"/>
  <c r="O136" i="6"/>
  <c r="O138" i="6"/>
  <c r="O140" i="6"/>
  <c r="O142" i="6"/>
  <c r="O145" i="6"/>
  <c r="O147" i="6"/>
  <c r="O148" i="6"/>
  <c r="O149" i="6"/>
  <c r="O150" i="6"/>
  <c r="O158" i="6"/>
  <c r="O159" i="6"/>
  <c r="O160" i="6"/>
  <c r="O161" i="6"/>
  <c r="O163" i="6"/>
  <c r="O165" i="6"/>
  <c r="O168" i="6"/>
  <c r="O172" i="6"/>
  <c r="O173" i="6"/>
  <c r="O174" i="6"/>
  <c r="O175" i="6"/>
  <c r="O176" i="6"/>
  <c r="O177" i="6"/>
  <c r="O178" i="6"/>
  <c r="O179" i="6"/>
  <c r="O182" i="6"/>
  <c r="O183" i="6"/>
  <c r="O186" i="6"/>
  <c r="O189" i="6"/>
  <c r="O190" i="6"/>
  <c r="O193" i="6"/>
  <c r="O203" i="6"/>
  <c r="O206" i="6"/>
  <c r="O210" i="6"/>
  <c r="O219" i="6"/>
  <c r="P8" i="6" l="1"/>
  <c r="K220" i="6"/>
  <c r="O48" i="6"/>
  <c r="P157" i="6"/>
  <c r="N160" i="6"/>
  <c r="O157" i="6" l="1"/>
  <c r="N35" i="6"/>
  <c r="O31" i="6" l="1"/>
  <c r="M218" i="6"/>
  <c r="P218" i="6" s="1"/>
  <c r="L218" i="6"/>
  <c r="L217" i="6" s="1"/>
  <c r="N219" i="6"/>
  <c r="P208" i="6"/>
  <c r="L207" i="6"/>
  <c r="N210" i="6"/>
  <c r="M205" i="6"/>
  <c r="P205" i="6" s="1"/>
  <c r="L205" i="6"/>
  <c r="M192" i="6"/>
  <c r="P192" i="6" s="1"/>
  <c r="L192" i="6"/>
  <c r="N193" i="6"/>
  <c r="O120" i="6" l="1"/>
  <c r="O171" i="6"/>
  <c r="O185" i="6"/>
  <c r="O205" i="6"/>
  <c r="M191" i="6"/>
  <c r="P191" i="6" s="1"/>
  <c r="O192" i="6"/>
  <c r="M217" i="6"/>
  <c r="O218" i="6"/>
  <c r="O208" i="6"/>
  <c r="M207" i="6"/>
  <c r="P207" i="6" s="1"/>
  <c r="N218" i="6"/>
  <c r="N208" i="6"/>
  <c r="L191" i="6"/>
  <c r="N192" i="6"/>
  <c r="N86" i="6"/>
  <c r="N78" i="6"/>
  <c r="M77" i="6"/>
  <c r="P77" i="6" s="1"/>
  <c r="L77" i="6"/>
  <c r="M73" i="6"/>
  <c r="P73" i="6" s="1"/>
  <c r="L73" i="6"/>
  <c r="M53" i="6"/>
  <c r="P53" i="6" s="1"/>
  <c r="L53" i="6"/>
  <c r="N67" i="6"/>
  <c r="M66" i="6"/>
  <c r="P66" i="6" s="1"/>
  <c r="L66" i="6"/>
  <c r="N63" i="6"/>
  <c r="N55" i="6"/>
  <c r="N56" i="6"/>
  <c r="N57" i="6"/>
  <c r="N39" i="6"/>
  <c r="N16" i="6"/>
  <c r="L9" i="6"/>
  <c r="L8" i="6" s="1"/>
  <c r="L52" i="6" l="1"/>
  <c r="O217" i="6"/>
  <c r="P217" i="6"/>
  <c r="M52" i="6"/>
  <c r="P52" i="6" s="1"/>
  <c r="O61" i="6"/>
  <c r="O191" i="6"/>
  <c r="N217" i="6"/>
  <c r="O14" i="6"/>
  <c r="O53" i="6"/>
  <c r="O38" i="6"/>
  <c r="N66" i="6"/>
  <c r="O9" i="6"/>
  <c r="O58" i="6"/>
  <c r="O66" i="6"/>
  <c r="O77" i="6"/>
  <c r="O82" i="6"/>
  <c r="O107" i="6"/>
  <c r="N191" i="6"/>
  <c r="N207" i="6"/>
  <c r="O207" i="6"/>
  <c r="N77" i="6"/>
  <c r="N19" i="6"/>
  <c r="N9" i="6"/>
  <c r="N10" i="6"/>
  <c r="O8" i="6" l="1"/>
  <c r="N8" i="6"/>
  <c r="O52" i="6"/>
  <c r="M80" i="6"/>
  <c r="P80" i="6" s="1"/>
  <c r="P92" i="6"/>
  <c r="L91" i="6"/>
  <c r="N42" i="6"/>
  <c r="N41" i="6" l="1"/>
  <c r="O92" i="6"/>
  <c r="N15" i="6"/>
  <c r="N17" i="6"/>
  <c r="N18" i="6"/>
  <c r="N22" i="6"/>
  <c r="N25" i="6"/>
  <c r="N28" i="6"/>
  <c r="N33" i="6"/>
  <c r="N40" i="6"/>
  <c r="N45" i="6"/>
  <c r="N49" i="6"/>
  <c r="N48" i="6" s="1"/>
  <c r="N46" i="6" s="1"/>
  <c r="N54" i="6"/>
  <c r="N53" i="6" s="1"/>
  <c r="N59" i="6"/>
  <c r="N62" i="6"/>
  <c r="N61" i="6" s="1"/>
  <c r="N70" i="6"/>
  <c r="N72" i="6"/>
  <c r="N74" i="6"/>
  <c r="N73" i="6" s="1"/>
  <c r="N81" i="6"/>
  <c r="N83" i="6"/>
  <c r="N84" i="6"/>
  <c r="N85" i="6"/>
  <c r="N88" i="6"/>
  <c r="N90" i="6"/>
  <c r="N92" i="6"/>
  <c r="N93" i="6"/>
  <c r="N96" i="6"/>
  <c r="N97" i="6"/>
  <c r="N99" i="6"/>
  <c r="N103" i="6"/>
  <c r="N104" i="6"/>
  <c r="N106" i="6"/>
  <c r="N108" i="6"/>
  <c r="N110" i="6"/>
  <c r="N113" i="6"/>
  <c r="N114" i="6"/>
  <c r="N115" i="6"/>
  <c r="N117" i="6"/>
  <c r="N118" i="6"/>
  <c r="N119" i="6"/>
  <c r="N122" i="6"/>
  <c r="N125" i="6"/>
  <c r="N127" i="6"/>
  <c r="N129" i="6"/>
  <c r="N132" i="6"/>
  <c r="N133" i="6"/>
  <c r="N135" i="6"/>
  <c r="N136" i="6"/>
  <c r="N138" i="6"/>
  <c r="N140" i="6"/>
  <c r="N142" i="6"/>
  <c r="N145" i="6"/>
  <c r="N147" i="6"/>
  <c r="N148" i="6"/>
  <c r="N149" i="6"/>
  <c r="N150" i="6"/>
  <c r="N158" i="6"/>
  <c r="N159" i="6"/>
  <c r="N161" i="6"/>
  <c r="N163" i="6"/>
  <c r="N165" i="6"/>
  <c r="N168" i="6"/>
  <c r="N172" i="6"/>
  <c r="N173" i="6"/>
  <c r="N174" i="6"/>
  <c r="N175" i="6"/>
  <c r="N176" i="6"/>
  <c r="N177" i="6"/>
  <c r="N178" i="6"/>
  <c r="N179" i="6"/>
  <c r="N182" i="6"/>
  <c r="N183" i="6"/>
  <c r="N186" i="6"/>
  <c r="N189" i="6"/>
  <c r="N190" i="6"/>
  <c r="N197" i="6"/>
  <c r="N203" i="6"/>
  <c r="N206" i="6"/>
  <c r="N38" i="6" l="1"/>
  <c r="N37" i="6" s="1"/>
  <c r="N14" i="6"/>
  <c r="N13" i="6" s="1"/>
  <c r="N188" i="6"/>
  <c r="N185" i="6"/>
  <c r="N171" i="6"/>
  <c r="N167" i="6"/>
  <c r="N120" i="6"/>
  <c r="N107" i="6"/>
  <c r="N82" i="6"/>
  <c r="N27" i="6"/>
  <c r="N58" i="6"/>
  <c r="N52" i="6" s="1"/>
  <c r="N157" i="6"/>
  <c r="M204" i="6"/>
  <c r="P204" i="6" s="1"/>
  <c r="M202" i="6"/>
  <c r="P202" i="6" s="1"/>
  <c r="M196" i="6"/>
  <c r="P196" i="6" s="1"/>
  <c r="M164" i="6"/>
  <c r="P164" i="6" s="1"/>
  <c r="M156" i="6"/>
  <c r="M146" i="6"/>
  <c r="P146" i="6" s="1"/>
  <c r="M144" i="6"/>
  <c r="P144" i="6" s="1"/>
  <c r="M141" i="6"/>
  <c r="M139" i="6"/>
  <c r="P139" i="6" s="1"/>
  <c r="M134" i="6"/>
  <c r="P134" i="6" s="1"/>
  <c r="M131" i="6"/>
  <c r="P131" i="6" s="1"/>
  <c r="M128" i="6"/>
  <c r="P128" i="6" s="1"/>
  <c r="M126" i="6"/>
  <c r="P126" i="6" s="1"/>
  <c r="M124" i="6"/>
  <c r="P124" i="6" s="1"/>
  <c r="M116" i="6"/>
  <c r="P116" i="6" s="1"/>
  <c r="M112" i="6"/>
  <c r="P112" i="6" s="1"/>
  <c r="M105" i="6"/>
  <c r="P105" i="6" s="1"/>
  <c r="M102" i="6"/>
  <c r="M98" i="6"/>
  <c r="P98" i="6" s="1"/>
  <c r="M95" i="6"/>
  <c r="P95" i="6" s="1"/>
  <c r="M91" i="6"/>
  <c r="P91" i="6" s="1"/>
  <c r="M89" i="6"/>
  <c r="P89" i="6" s="1"/>
  <c r="M87" i="6"/>
  <c r="P87" i="6" s="1"/>
  <c r="M71" i="6"/>
  <c r="P71" i="6" s="1"/>
  <c r="M69" i="6"/>
  <c r="M30" i="6"/>
  <c r="P30" i="6" s="1"/>
  <c r="M24" i="6"/>
  <c r="P24" i="6" s="1"/>
  <c r="M21" i="6"/>
  <c r="P21" i="6" s="1"/>
  <c r="M68" i="6" l="1"/>
  <c r="P68" i="6" s="1"/>
  <c r="P69" i="6"/>
  <c r="P102" i="6"/>
  <c r="M101" i="6"/>
  <c r="P156" i="6"/>
  <c r="P151" i="6"/>
  <c r="P44" i="6"/>
  <c r="M201" i="6"/>
  <c r="P201" i="6" s="1"/>
  <c r="M187" i="6"/>
  <c r="P187" i="6" s="1"/>
  <c r="N91" i="6"/>
  <c r="O91" i="6"/>
  <c r="M195" i="6"/>
  <c r="M184" i="6"/>
  <c r="P184" i="6" s="1"/>
  <c r="M170" i="6"/>
  <c r="P170" i="6" s="1"/>
  <c r="M166" i="6"/>
  <c r="P166" i="6" s="1"/>
  <c r="M143" i="6"/>
  <c r="P143" i="6" s="1"/>
  <c r="M26" i="6"/>
  <c r="P26" i="6" s="1"/>
  <c r="M23" i="6"/>
  <c r="P23" i="6" s="1"/>
  <c r="M20" i="6"/>
  <c r="P130" i="6"/>
  <c r="P111" i="6"/>
  <c r="M94" i="6"/>
  <c r="P94" i="6" s="1"/>
  <c r="M79" i="6"/>
  <c r="P79" i="6" s="1"/>
  <c r="L164" i="6"/>
  <c r="N164" i="6" s="1"/>
  <c r="P195" i="6" l="1"/>
  <c r="M194" i="6"/>
  <c r="P194" i="6" s="1"/>
  <c r="P20" i="6"/>
  <c r="M100" i="6"/>
  <c r="P100" i="6" s="1"/>
  <c r="P101" i="6"/>
  <c r="P43" i="6"/>
  <c r="M51" i="6"/>
  <c r="P51" i="6" s="1"/>
  <c r="O164" i="6"/>
  <c r="M36" i="6"/>
  <c r="P36" i="6" s="1"/>
  <c r="M220" i="6" l="1"/>
  <c r="P220" i="6" s="1"/>
  <c r="O37" i="6"/>
  <c r="L202" i="6" l="1"/>
  <c r="O202" i="6" s="1"/>
  <c r="L201" i="6" l="1"/>
  <c r="O201" i="6" s="1"/>
  <c r="N202" i="6"/>
  <c r="L131" i="6"/>
  <c r="O131" i="6" s="1"/>
  <c r="L21" i="6"/>
  <c r="N21" i="6" l="1"/>
  <c r="O21" i="6"/>
  <c r="L204" i="6"/>
  <c r="O204" i="6" s="1"/>
  <c r="N205" i="6"/>
  <c r="N201" i="6"/>
  <c r="N131" i="6"/>
  <c r="L20" i="6"/>
  <c r="L24" i="6"/>
  <c r="O188" i="6"/>
  <c r="L87" i="6"/>
  <c r="N20" i="6" l="1"/>
  <c r="O20" i="6"/>
  <c r="N87" i="6"/>
  <c r="O87" i="6"/>
  <c r="N24" i="6"/>
  <c r="O24" i="6"/>
  <c r="N204" i="6"/>
  <c r="L23" i="6"/>
  <c r="L124" i="6"/>
  <c r="O124" i="6" s="1"/>
  <c r="N23" i="6" l="1"/>
  <c r="O23" i="6"/>
  <c r="N124" i="6"/>
  <c r="L196" i="6" l="1"/>
  <c r="L170" i="6"/>
  <c r="O170" i="6" s="1"/>
  <c r="L146" i="6"/>
  <c r="O146" i="6" s="1"/>
  <c r="L144" i="6"/>
  <c r="O144" i="6" s="1"/>
  <c r="L141" i="6"/>
  <c r="O141" i="6" s="1"/>
  <c r="L139" i="6"/>
  <c r="O139" i="6" s="1"/>
  <c r="L137" i="6"/>
  <c r="O137" i="6" s="1"/>
  <c r="L134" i="6"/>
  <c r="O134" i="6" s="1"/>
  <c r="L126" i="6"/>
  <c r="O126" i="6" s="1"/>
  <c r="L116" i="6"/>
  <c r="O116" i="6" s="1"/>
  <c r="L109" i="6"/>
  <c r="O109" i="6" s="1"/>
  <c r="N116" i="6" l="1"/>
  <c r="N170" i="6"/>
  <c r="N141" i="6"/>
  <c r="L195" i="6"/>
  <c r="N196" i="6"/>
  <c r="L143" i="6"/>
  <c r="O143" i="6" s="1"/>
  <c r="N144" i="6"/>
  <c r="N137" i="6"/>
  <c r="N146" i="6"/>
  <c r="N134" i="6"/>
  <c r="N139" i="6"/>
  <c r="N126" i="6"/>
  <c r="N109" i="6"/>
  <c r="L89" i="6"/>
  <c r="L71" i="6"/>
  <c r="L194" i="6" l="1"/>
  <c r="O194" i="6" s="1"/>
  <c r="N71" i="6"/>
  <c r="O71" i="6"/>
  <c r="N89" i="6"/>
  <c r="O89" i="6"/>
  <c r="O41" i="6"/>
  <c r="N143" i="6"/>
  <c r="N195" i="6"/>
  <c r="L36" i="6"/>
  <c r="O36" i="6" s="1"/>
  <c r="L112" i="6"/>
  <c r="O112" i="6" s="1"/>
  <c r="N36" i="6" l="1"/>
  <c r="N194" i="6"/>
  <c r="N112" i="6"/>
  <c r="L128" i="6"/>
  <c r="O128" i="6" s="1"/>
  <c r="L111" i="6" l="1"/>
  <c r="N128" i="6"/>
  <c r="L95" i="6"/>
  <c r="L187" i="6"/>
  <c r="O187" i="6" s="1"/>
  <c r="L184" i="6"/>
  <c r="O184" i="6" s="1"/>
  <c r="N95" i="6" l="1"/>
  <c r="O95" i="6"/>
  <c r="N111" i="6"/>
  <c r="O111" i="6"/>
  <c r="N184" i="6"/>
  <c r="N187" i="6"/>
  <c r="E120" i="6"/>
  <c r="L80" i="6"/>
  <c r="L44" i="6"/>
  <c r="L43" i="6" s="1"/>
  <c r="N43" i="6" s="1"/>
  <c r="L30" i="6"/>
  <c r="E27" i="6"/>
  <c r="E26" i="6" s="1"/>
  <c r="N80" i="6" l="1"/>
  <c r="O80" i="6"/>
  <c r="O27" i="6"/>
  <c r="N30" i="6"/>
  <c r="O30" i="6"/>
  <c r="N44" i="6"/>
  <c r="O44" i="6"/>
  <c r="L26" i="6"/>
  <c r="L79" i="6"/>
  <c r="O167" i="6"/>
  <c r="L156" i="6"/>
  <c r="L151" i="6" s="1"/>
  <c r="L130" i="6"/>
  <c r="O130" i="6" s="1"/>
  <c r="L105" i="6"/>
  <c r="O105" i="6" s="1"/>
  <c r="L102" i="6"/>
  <c r="O102" i="6" s="1"/>
  <c r="L98" i="6"/>
  <c r="L69" i="6"/>
  <c r="L68" i="6" s="1"/>
  <c r="O13" i="6"/>
  <c r="O69" i="6" l="1"/>
  <c r="O156" i="6"/>
  <c r="O151" i="6"/>
  <c r="N79" i="6"/>
  <c r="O79" i="6"/>
  <c r="N98" i="6"/>
  <c r="O98" i="6"/>
  <c r="N26" i="6"/>
  <c r="O26" i="6"/>
  <c r="N69" i="6"/>
  <c r="L166" i="6"/>
  <c r="O166" i="6" s="1"/>
  <c r="N105" i="6"/>
  <c r="N156" i="6"/>
  <c r="N151" i="6" s="1"/>
  <c r="N130" i="6"/>
  <c r="N102" i="6"/>
  <c r="L94" i="6"/>
  <c r="L51" i="6" s="1"/>
  <c r="L101" i="6"/>
  <c r="O101" i="6" s="1"/>
  <c r="O68" i="6" l="1"/>
  <c r="O43" i="6"/>
  <c r="N94" i="6"/>
  <c r="O94" i="6"/>
  <c r="N68" i="6"/>
  <c r="N166" i="6"/>
  <c r="L100" i="6"/>
  <c r="N101" i="6"/>
  <c r="N51" i="6" l="1"/>
  <c r="O100" i="6"/>
  <c r="L220" i="6"/>
  <c r="O51" i="6"/>
  <c r="N100" i="6"/>
  <c r="N220" i="6" l="1"/>
  <c r="O220" i="6"/>
</calcChain>
</file>

<file path=xl/sharedStrings.xml><?xml version="1.0" encoding="utf-8"?>
<sst xmlns="http://schemas.openxmlformats.org/spreadsheetml/2006/main" count="658" uniqueCount="513">
  <si>
    <t>Целевая статья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</si>
  <si>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</si>
  <si>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Информационное освещение деятельности органов местного самоуправления в средствах массовой информации</t>
  </si>
  <si>
    <t>Всего расходов:</t>
  </si>
  <si>
    <t>Мероприятия в области автомобильного транспорта общего пользования</t>
  </si>
  <si>
    <t>2400000000</t>
  </si>
  <si>
    <t>Расходы на обеспечение деятельности (оказание услуг, выполнение работ) муниципальных учреждений</t>
  </si>
  <si>
    <t>1900000000</t>
  </si>
  <si>
    <t>1900140100</t>
  </si>
  <si>
    <t>2100000000</t>
  </si>
  <si>
    <t>2110000000</t>
  </si>
  <si>
    <t>2600000000</t>
  </si>
  <si>
    <t>Подпрограмма "Развитие системы дошкольного образования"</t>
  </si>
  <si>
    <t>2610000000</t>
  </si>
  <si>
    <t>2610193070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</si>
  <si>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</si>
  <si>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</si>
  <si>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</si>
  <si>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</si>
  <si>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</si>
  <si>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</si>
  <si>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</si>
  <si>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</si>
  <si>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</si>
  <si>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</si>
  <si>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</si>
  <si>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</si>
  <si>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</si>
  <si>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</si>
  <si>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</si>
  <si>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2690070010</t>
  </si>
  <si>
    <t>2690010030</t>
  </si>
  <si>
    <t>Подпрограмма "Развитие культуры в Пограничном муниципальном районе"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</si>
  <si>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</si>
  <si>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</si>
  <si>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</si>
  <si>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</si>
  <si>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</si>
  <si>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2690093090</t>
  </si>
  <si>
    <t>0900000000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</si>
  <si>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</si>
  <si>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</si>
  <si>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</si>
  <si>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</si>
  <si>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</si>
  <si>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</si>
  <si>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</si>
  <si>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</si>
  <si>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</si>
  <si>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Мероприятия муниципальной программы "Развитие образования Пограничного муниципального района"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</si>
  <si>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</si>
  <si>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</si>
  <si>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</si>
  <si>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</si>
  <si>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</si>
  <si>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>2490000000</t>
  </si>
  <si>
    <t>2490020110</t>
  </si>
  <si>
    <t>2800000000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</si>
  <si>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района"</t>
  </si>
  <si>
    <t>2890000000</t>
  </si>
  <si>
    <t>2890020160</t>
  </si>
  <si>
    <t>2560270250</t>
  </si>
  <si>
    <t>001</t>
  </si>
  <si>
    <t>002</t>
  </si>
  <si>
    <t>003</t>
  </si>
  <si>
    <t>№</t>
  </si>
  <si>
    <t>Наименование показателей</t>
  </si>
  <si>
    <t>Вед.</t>
  </si>
  <si>
    <t>#Н/Д</t>
  </si>
  <si>
    <t>Основное мероприятие "Организация физкультурно-оздоровительной работы"</t>
  </si>
  <si>
    <t>0900100000</t>
  </si>
  <si>
    <t>Основное мероприятие "Обеспечение улучшения качества дорог общего пользования  местного значения"</t>
  </si>
  <si>
    <t>1900100000</t>
  </si>
  <si>
    <t>Содержание и ремонт дорог общего пользования местного значения</t>
  </si>
  <si>
    <t>7.1</t>
  </si>
  <si>
    <t>Основное мероприятие "Повышение качества и доступности предоставляемых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</si>
  <si>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</si>
  <si>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</si>
  <si>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9.1</t>
  </si>
  <si>
    <t>25100000000</t>
  </si>
  <si>
    <t>2510100000</t>
  </si>
  <si>
    <t>25200000000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</si>
  <si>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</si>
  <si>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</si>
  <si>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Основное мероприятие «Обеспечение деятельности  библиотек»</t>
  </si>
  <si>
    <t>2530100000</t>
  </si>
  <si>
    <t>Основное мероприятие "Осуществление руководства и управления в сфере культуры"</t>
  </si>
  <si>
    <t>10.1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</si>
  <si>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</si>
  <si>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</si>
  <si>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</si>
  <si>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</si>
  <si>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26200000000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</si>
  <si>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</si>
  <si>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</si>
  <si>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Субвенции бюджетам муниципальных районов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</si>
  <si>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2620200000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</si>
  <si>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</si>
  <si>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</si>
  <si>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</si>
  <si>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</si>
  <si>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</si>
  <si>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</si>
  <si>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Мероприятия муниципальной программы "Управление муниципальной собственностью Пограничного муниципального района"</t>
  </si>
  <si>
    <t>Перечисление взносов на капитальный ремонт многоквартирных домов</t>
  </si>
  <si>
    <t>Основное мероприятие "Антикризисные мероприятия"</t>
  </si>
  <si>
    <t>Осуществление антикризисных мероприятий по стабилизации деятельности автономного учреждения</t>
  </si>
  <si>
    <t>2560200000</t>
  </si>
  <si>
    <t>2110170010</t>
  </si>
  <si>
    <t>(рублей)</t>
  </si>
  <si>
    <t>1600000000</t>
  </si>
  <si>
    <t>Основное мероприятие "Обеспечение защиты населения и территорий района от последствий чрезвычайных ситуаций природного и техногенного характера</t>
  </si>
  <si>
    <t>16001000000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</si>
  <si>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</si>
  <si>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</si>
  <si>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</si>
  <si>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"Модернизация дорожной сети в Пограничном муниципальном округе"</t>
  </si>
  <si>
    <t>Подпрограмма "Создание условий для обеспечения качественными услугами ЖКХ население Пограничного муниципального округа</t>
  </si>
  <si>
    <t>Расходы, направленные на обеспечение населения сельских территорий услугами ЖКХ</t>
  </si>
  <si>
    <t>Мероприятия муниципальной программы "Обеспечение доступным жильем и качественными услугами ЖКХ население Пограничного муниципального округа"</t>
  </si>
  <si>
    <t>21900S2620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</si>
  <si>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</si>
  <si>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"Информационное общество Пограничного муниципального округа"</t>
  </si>
  <si>
    <t xml:space="preserve">Мероприятия, направленные на развитие информатизации и защиты информации 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</si>
  <si>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</si>
  <si>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</si>
  <si>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</si>
  <si>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</si>
  <si>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</si>
  <si>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2510400000</t>
  </si>
  <si>
    <t>Основное мероприятие «Укрепление материально-технической базы муниципальных учреждений»</t>
  </si>
  <si>
    <t>Основное мероприятие «Создание единого информационного поля"</t>
  </si>
  <si>
    <t>2530200000</t>
  </si>
  <si>
    <t>2560100000</t>
  </si>
  <si>
    <t>Муниципальная программа "Развитие образования Пограничного муниципального округа"</t>
  </si>
  <si>
    <t>2610300000</t>
  </si>
  <si>
    <t>Основное мероприятие «Укрепление материально-технической базы дошкольных образовательных учреждений»</t>
  </si>
  <si>
    <t>Основное мероприятие "Укрепление материально-технической базы образовательных учреждений"</t>
  </si>
  <si>
    <t>2620300000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</si>
  <si>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</si>
  <si>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</si>
  <si>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</si>
  <si>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2900000000</t>
  </si>
  <si>
    <t xml:space="preserve">Расходы на организацию и содержание мест захоронения </t>
  </si>
  <si>
    <t>2900120200</t>
  </si>
  <si>
    <t>Уличное освещение</t>
  </si>
  <si>
    <t>2900120250</t>
  </si>
  <si>
    <t>2900100000</t>
  </si>
  <si>
    <t>Основное мероприятие "Благоустройство территорий"</t>
  </si>
  <si>
    <t>3000000000</t>
  </si>
  <si>
    <t>3000100000</t>
  </si>
  <si>
    <t>3100000000</t>
  </si>
  <si>
    <t>3100100000</t>
  </si>
  <si>
    <t>Основное мероприятие "Повышение комфортности проживания граждан"</t>
  </si>
  <si>
    <t>1.1.1</t>
  </si>
  <si>
    <t>4.1.1</t>
  </si>
  <si>
    <t>7.2</t>
  </si>
  <si>
    <t>8.1</t>
  </si>
  <si>
    <t>8.2</t>
  </si>
  <si>
    <t>9</t>
  </si>
  <si>
    <t>10</t>
  </si>
  <si>
    <t>11</t>
  </si>
  <si>
    <t>12</t>
  </si>
  <si>
    <t>13</t>
  </si>
  <si>
    <t>2720120020</t>
  </si>
  <si>
    <t xml:space="preserve">Содержание и обслуживание казны Пограничного муниципального округа </t>
  </si>
  <si>
    <t>11.1</t>
  </si>
  <si>
    <t>12.1</t>
  </si>
  <si>
    <t>4</t>
  </si>
  <si>
    <t>5</t>
  </si>
  <si>
    <t>6</t>
  </si>
  <si>
    <t>7</t>
  </si>
  <si>
    <t>8</t>
  </si>
  <si>
    <t>31001S2610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</si>
  <si>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</si>
  <si>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</si>
  <si>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</si>
  <si>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</si>
  <si>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</si>
  <si>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</si>
  <si>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</si>
  <si>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5.1.1</t>
  </si>
  <si>
    <t>Сохранение объектов культурного наследия</t>
  </si>
  <si>
    <t>2510200000</t>
  </si>
  <si>
    <t>Организация проведения культурных мероприятий</t>
  </si>
  <si>
    <t>2510220060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</si>
  <si>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</si>
  <si>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</si>
  <si>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Основное мероприятие «Создание условий для развития и самореализации одаренных детей»</t>
  </si>
  <si>
    <t>2520200000</t>
  </si>
  <si>
    <t xml:space="preserve">003 </t>
  </si>
  <si>
    <t>2520300000</t>
  </si>
  <si>
    <t>2530220210</t>
  </si>
  <si>
    <t>Пополнение книжного фонда</t>
  </si>
  <si>
    <t>2530220060</t>
  </si>
  <si>
    <t>2530220090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</si>
  <si>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</si>
  <si>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</si>
  <si>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Мероприятия по обеспечению безопасности муниципальных учреждений</t>
  </si>
  <si>
    <t>2530420100</t>
  </si>
  <si>
    <t>Подпрограмма "Молодежная политика"</t>
  </si>
  <si>
    <t>2540000000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</si>
  <si>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</si>
  <si>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</si>
  <si>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Проведение мероприятий для детей и молодежи</t>
  </si>
  <si>
    <t>2540120070</t>
  </si>
  <si>
    <t>9.1.1</t>
  </si>
  <si>
    <t>9.2</t>
  </si>
  <si>
    <t>9.2.1</t>
  </si>
  <si>
    <t>9.3</t>
  </si>
  <si>
    <t>Мероприятия, направленные на модернизацию дошкольного образования</t>
  </si>
  <si>
    <t>2610370120</t>
  </si>
  <si>
    <t>Основное мероприятие «Обеспечение безопасности в муниципальных учреждениях»</t>
  </si>
  <si>
    <t>2610400000</t>
  </si>
  <si>
    <t>2610420100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</si>
  <si>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</si>
  <si>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</si>
  <si>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Мероприятия, направленные на модернизацию общего образования</t>
  </si>
  <si>
    <t>2620370170</t>
  </si>
  <si>
    <t>Основное мероприятие "Обеспечение безопасности в муниципальных учреждениях"</t>
  </si>
  <si>
    <t>2620400000</t>
  </si>
  <si>
    <t>2620420100</t>
  </si>
  <si>
    <t>Организация отдыха и занятости детей и подростков Пограничного муниципального района</t>
  </si>
  <si>
    <t>2630270110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</si>
  <si>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</si>
  <si>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</si>
  <si>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</si>
  <si>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</si>
  <si>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Основное мероприятие "Военно-патриотическое воспитание детей и молодежи"</t>
  </si>
  <si>
    <t>2630400000</t>
  </si>
  <si>
    <t>Мероприятия, направленные на военно-патриотическое воспитание детей и молодежи</t>
  </si>
  <si>
    <t>2630500000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</si>
  <si>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</si>
  <si>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</si>
  <si>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</si>
  <si>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</si>
  <si>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2640100000</t>
  </si>
  <si>
    <t>2640170140</t>
  </si>
  <si>
    <t>Научно-методические организационно-педагогические мероприятия</t>
  </si>
  <si>
    <t>2690070220</t>
  </si>
  <si>
    <t>Оценка недвижимости, признание прав и регулирование отношений по муниципальной собственности</t>
  </si>
  <si>
    <t>2720120010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</si>
  <si>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</si>
  <si>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</si>
  <si>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14</t>
  </si>
  <si>
    <t>3400000000</t>
  </si>
  <si>
    <t>Подпрограмма "Разработка градостроительной документации Пограничного муниципального округа"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</si>
  <si>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</si>
  <si>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3410000000</t>
  </si>
  <si>
    <t>3410100000</t>
  </si>
  <si>
    <t>Мероприятия по разработке градостроительной документации</t>
  </si>
  <si>
    <t>3410140200</t>
  </si>
  <si>
    <t>Федеральный проект "Современная школа"</t>
  </si>
  <si>
    <t>262E100000</t>
  </si>
  <si>
    <t>262E193140</t>
  </si>
  <si>
    <t>2520270140</t>
  </si>
  <si>
    <t>Мероприятия по созданию единого информационного поля</t>
  </si>
  <si>
    <t>2510500000</t>
  </si>
  <si>
    <t>2510520100</t>
  </si>
  <si>
    <t>Проведение мероприятий по выявлению и развитию одаренных детей</t>
  </si>
  <si>
    <t>Субвенции на  обеспечение оздоровления и отдыха детей (за исключением организации отдыха детей в каникулярное время)</t>
  </si>
  <si>
    <t>2530300000</t>
  </si>
  <si>
    <t>2530370150</t>
  </si>
  <si>
    <t>Уборка несанкционированных мест захламления отходами</t>
  </si>
  <si>
    <t>2900120230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</si>
  <si>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</si>
  <si>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</si>
  <si>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</si>
  <si>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</si>
  <si>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</si>
  <si>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</si>
  <si>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</si>
  <si>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</si>
  <si>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</si>
  <si>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</si>
  <si>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</si>
  <si>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</si>
  <si>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3</t>
  </si>
  <si>
    <t>Муниципальная программа "Развитие муниципальной службы в Пограничном муниципальном округе"</t>
  </si>
  <si>
    <t>1400000000</t>
  </si>
  <si>
    <t>3.1.1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</si>
  <si>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</si>
  <si>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</si>
  <si>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</si>
  <si>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</si>
  <si>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2</t>
  </si>
  <si>
    <t>2.1.1</t>
  </si>
  <si>
    <t>Муниципальная программа "Градостроительная деятельность на территории Пограничного муниципального округа"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</si>
  <si>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</si>
  <si>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</si>
  <si>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Основное мероприятие " Профилактические мероприятия, направленные на профилактику правонарушений среди несовершеннолетних"</t>
  </si>
  <si>
    <t>1100100000</t>
  </si>
  <si>
    <t>Мероприятия по профилактике  экстремизма, терроризма и правонарушений</t>
  </si>
  <si>
    <t>15</t>
  </si>
  <si>
    <t>10.1.1</t>
  </si>
  <si>
    <t>10.2</t>
  </si>
  <si>
    <t>10.2.1</t>
  </si>
  <si>
    <t>10.3</t>
  </si>
  <si>
    <t>Приобретение муниципальными учреждениями недвижимого и особо ценного движимого имущества</t>
  </si>
  <si>
    <t>2720170030</t>
  </si>
  <si>
    <t>6.1.1</t>
  </si>
  <si>
    <t>Муниципальная программа "Укрепление общественного здоровья населения Пограничного муниципального округа"</t>
  </si>
  <si>
    <t>Основное мероприятие "Формирование культуры здорового образа жизни и укрепление здоровья населения"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</si>
  <si>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</si>
  <si>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</si>
  <si>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3600100000</t>
  </si>
  <si>
    <t>3600000000</t>
  </si>
  <si>
    <t>26202R3040</t>
  </si>
  <si>
    <t>Обеспечение персонифицированного финансирования</t>
  </si>
  <si>
    <t>2630170090</t>
  </si>
  <si>
    <t>2520370150</t>
  </si>
  <si>
    <t>9.1.3</t>
  </si>
  <si>
    <t>9.1.4</t>
  </si>
  <si>
    <t>9.2.2</t>
  </si>
  <si>
    <t>9.2.3</t>
  </si>
  <si>
    <t>9.2.4</t>
  </si>
  <si>
    <t>9.3.1</t>
  </si>
  <si>
    <t>9.3.2</t>
  </si>
  <si>
    <t>9.3.3</t>
  </si>
  <si>
    <t>9.3.4</t>
  </si>
  <si>
    <t>9.4</t>
  </si>
  <si>
    <t>9.4.1</t>
  </si>
  <si>
    <t>9.5</t>
  </si>
  <si>
    <t>17</t>
  </si>
  <si>
    <t>Муниципальная программа "Противодействие коррупции в Пограничном муниципальном округе"</t>
  </si>
  <si>
    <t>3500000000</t>
  </si>
  <si>
    <t>17.1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</si>
  <si>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</si>
  <si>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</si>
  <si>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</si>
  <si>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</si>
  <si>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Отчет </t>
  </si>
  <si>
    <t>Сумма остатка бюджета</t>
  </si>
  <si>
    <t>Муниципальная программа "Развитие малого и среднего предпринимательства в Пограничном муниципальном округе"</t>
  </si>
  <si>
    <t>Основное мероприятие "Финансовая поддержка субъектов малого и среднего предпринимательства"</t>
  </si>
  <si>
    <t>Организация и проведение мероприятий, направленные на поддержку малого и среднего предпринимательства</t>
  </si>
  <si>
    <t>0100000000</t>
  </si>
  <si>
    <t>0100100000</t>
  </si>
  <si>
    <t>0100140020</t>
  </si>
  <si>
    <t>09001S2230</t>
  </si>
  <si>
    <t>1100120120</t>
  </si>
  <si>
    <t>7.1.1</t>
  </si>
  <si>
    <t>Обеспечение населения  услугами водоснабжения</t>
  </si>
  <si>
    <t>9.5.1</t>
  </si>
  <si>
    <t>Федеральный проект "Культурная среда"</t>
  </si>
  <si>
    <t>Основное мероприятие "Организация деятельности учреждений культуры"</t>
  </si>
  <si>
    <t>Расходы на обеспечение деятельности (оказание услуг, выполнение работ) учреждений культуры</t>
  </si>
  <si>
    <t>Основное мероприятие "Обеспечение доступа граждан ПМО к культурнымценностям и участие в культурной жизни, реализация творческого потенциала населения"</t>
  </si>
  <si>
    <t>Основное мероприятие "Обеспечение безопасности в учреждениях культуры"</t>
  </si>
  <si>
    <t>Основное мероприятие "Укрепление материально-технической базы муниципальных учреждений"</t>
  </si>
  <si>
    <t>Реализация мероприятий по модернизации муниципальных детских школ искусствпо видам искусств (НП)</t>
  </si>
  <si>
    <t>252A100000</t>
  </si>
  <si>
    <t>252A155192</t>
  </si>
  <si>
    <t>25302S2540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</si>
  <si>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</si>
  <si>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10.1.2</t>
  </si>
  <si>
    <t>10.1.3</t>
  </si>
  <si>
    <t>10.1.4</t>
  </si>
  <si>
    <t>10.2.2</t>
  </si>
  <si>
    <t>10.2.3</t>
  </si>
  <si>
    <t>10.2.4</t>
  </si>
  <si>
    <t>10.2.5</t>
  </si>
  <si>
    <t>10.2.6</t>
  </si>
  <si>
    <t>10.3.1</t>
  </si>
  <si>
    <t>10.3.2</t>
  </si>
  <si>
    <t>10.3.3</t>
  </si>
  <si>
    <t>10.3.4</t>
  </si>
  <si>
    <t>10.3.5</t>
  </si>
  <si>
    <t>10.4</t>
  </si>
  <si>
    <t>10.4.1</t>
  </si>
  <si>
    <t>10.5</t>
  </si>
  <si>
    <t>Расходы на обеспечение деятельности (оказание услуг, выполнение работ) дошкольных образовательных учреждений</t>
  </si>
  <si>
    <t>Основное мероприятие «Присмотр и уход за детьми в муниципальных образовательных учреждениях»</t>
  </si>
  <si>
    <t>Федеральный проект Патриотическое воспитание граждан Российской Федерации"</t>
  </si>
  <si>
    <t>262EB00000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</si>
  <si>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</si>
  <si>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262EB51790</t>
  </si>
  <si>
    <t>2630470130</t>
  </si>
  <si>
    <t>Обеспечение деятельности подведомственных учреждений  сферы образования</t>
  </si>
  <si>
    <t>Субвенции на компенсацию части платы, взимаемой с родителей (законных представиелей)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</si>
  <si>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11.1.1</t>
  </si>
  <si>
    <t>11.2</t>
  </si>
  <si>
    <t>11.2.1</t>
  </si>
  <si>
    <t>11.3</t>
  </si>
  <si>
    <t>3300000000</t>
  </si>
  <si>
    <t>Основное мероприятие "Укрепление международных, внешнеэкономических связей и приграничного сотрудничества"</t>
  </si>
  <si>
    <t>3300100000</t>
  </si>
  <si>
    <t>Мероприятия, проводимые Администрацией Пограничного муниципального округа</t>
  </si>
  <si>
    <t>3300140010</t>
  </si>
  <si>
    <t>18</t>
  </si>
  <si>
    <t>19</t>
  </si>
  <si>
    <t>20</t>
  </si>
  <si>
    <t>21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</si>
  <si>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</si>
  <si>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</si>
  <si>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Основное мероприятие "поддержка и развитие общественных инициатив граждан"</t>
  </si>
  <si>
    <t>3700100000</t>
  </si>
  <si>
    <t>Реализация социально значимых проектов ТОС</t>
  </si>
  <si>
    <t>3700120340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</si>
  <si>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</si>
  <si>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</t>
  </si>
  <si>
    <t>Основное мероприятие "Поддержка социально ориентированных некоммерческих организаций"</t>
  </si>
  <si>
    <t>3800100000</t>
  </si>
  <si>
    <t>Субсидии социально ориентированнымнекоммерческим организациям на финансовое обеспечение затрат, связанных с осуществлением деятельности</t>
  </si>
  <si>
    <t>3800120350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</si>
  <si>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</si>
  <si>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2720120150</t>
  </si>
  <si>
    <t>Мероприятия по землеустройству и землепользованию</t>
  </si>
  <si>
    <t>2510170190</t>
  </si>
  <si>
    <t xml:space="preserve">Уточненный бюджет на 2024 год               </t>
  </si>
  <si>
    <t>1.1.2</t>
  </si>
  <si>
    <t>Основные мероприятия "Информационно-консультационная поддержка субъектов малого и среднего предпринимательства"</t>
  </si>
  <si>
    <t>0100200000</t>
  </si>
  <si>
    <t>0100240020</t>
  </si>
  <si>
    <t xml:space="preserve">Приобретение и поставка спортивного инвентаря, спортивного оборудования и иного имущества для развития массового спорта </t>
  </si>
  <si>
    <t xml:space="preserve"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</t>
  </si>
  <si>
    <t>16001S2760</t>
  </si>
  <si>
    <t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</t>
  </si>
  <si>
    <t>19001S2250</t>
  </si>
  <si>
    <t>19001S2390</t>
  </si>
  <si>
    <t xml:space="preserve">Обеспечение граждан твердым топливом (дровами) </t>
  </si>
  <si>
    <t>Подпрограмма "Развитие телекоммуникационной инфраструктуры органов местного самоуправления"</t>
  </si>
  <si>
    <t>2410000000</t>
  </si>
  <si>
    <t>2410140030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</si>
  <si>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</si>
  <si>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2430000000</t>
  </si>
  <si>
    <t>2430140030</t>
  </si>
  <si>
    <t xml:space="preserve"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 </t>
  </si>
  <si>
    <t>24900S2740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</si>
  <si>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</si>
  <si>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25104L4670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</si>
  <si>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</si>
  <si>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25104L2990</t>
  </si>
  <si>
    <t xml:space="preserve">Комплектование книжных фондов и обеспечение информационно-техническим оборудованием библиотек </t>
  </si>
  <si>
    <t>9.5.2</t>
  </si>
  <si>
    <t xml:space="preserve">Реализация проектов инициативного бюджетирования по направлению "Молодежный бюджет" </t>
  </si>
  <si>
    <t>26203S2750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</si>
  <si>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</si>
  <si>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2710000000</t>
  </si>
  <si>
    <t>Основное мероприятие "Создание условий для реализации детьми-сиротами, оставшихся без попечения родителей, лиц из числа детей-сирот и детей, оставшихся без попечения родителей"</t>
  </si>
  <si>
    <t>2710100000</t>
  </si>
  <si>
    <t>Обеспечение  жилыми помещениями  детей-сирот и детей, оставшихся без попечения родителей, лиц из их числа за счет средств краевого бюджета</t>
  </si>
  <si>
    <t>2710193210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</si>
  <si>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</si>
  <si>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27101R0820</t>
  </si>
  <si>
    <t>Подготовка проектов межевания земельных участков и на проведение кадастровых работ</t>
  </si>
  <si>
    <t>27201L5990</t>
  </si>
  <si>
    <t xml:space="preserve">Организация транспортного обслуживания населения в границах муниципального округа </t>
  </si>
  <si>
    <t>28900S2410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</si>
  <si>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</si>
  <si>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2900170011</t>
  </si>
  <si>
    <t xml:space="preserve">Мероприятия по инвентаризации кладбищ, а также мест захоронений на кладбищах </t>
  </si>
  <si>
    <t>29001S2170</t>
  </si>
  <si>
    <t>Реализация проектов инициативного бюджетирования по направлению "Твой проект" - освещение улиц села Жариково</t>
  </si>
  <si>
    <t>29001S2361</t>
  </si>
  <si>
    <t>Реализация проектов инициативного бюджетирования по направлению "Твой проект" - уличное освещение села Богуславка</t>
  </si>
  <si>
    <t>29001S2362</t>
  </si>
  <si>
    <t xml:space="preserve">Мероприятия по благоустройству дворовых территорий </t>
  </si>
  <si>
    <t>2510220330</t>
  </si>
  <si>
    <t>2620320330</t>
  </si>
  <si>
    <t>3420000000</t>
  </si>
  <si>
    <t>3420100000</t>
  </si>
  <si>
    <t>3420140210</t>
  </si>
  <si>
    <t>Мероприятия по актуализации (внесении изменений) градостроительной документации Пограничного муниципального округа</t>
  </si>
  <si>
    <t>Подпрограмма "Актуализация (внесение изменений) градостроительной документации Пограничного муниципального округа"</t>
  </si>
  <si>
    <t>Основное мероприятие "Обеспечение территории Пограничного муниципального округа актуализированными документами территориального планирования, градостроительного зонирования в соответствии с основными принципами законодательства о градостроительной деятельности"</t>
  </si>
  <si>
    <t>2720170150</t>
  </si>
  <si>
    <t>Процент исполнения к уточненному бюджету</t>
  </si>
  <si>
    <t>8.3</t>
  </si>
  <si>
    <t>9.1.2</t>
  </si>
  <si>
    <t>16</t>
  </si>
  <si>
    <t>17.1.1</t>
  </si>
  <si>
    <t>17.2</t>
  </si>
  <si>
    <t>17.2.1</t>
  </si>
  <si>
    <t>1900120330</t>
  </si>
  <si>
    <t>Первоначальный бюджет на 2024 год, утвержденный МПА  № 217-МПА от 01.03.2024</t>
  </si>
  <si>
    <t>3700120330</t>
  </si>
  <si>
    <t>8=6-7</t>
  </si>
  <si>
    <t>9=7/6*100</t>
  </si>
  <si>
    <t>10=7/5*100</t>
  </si>
  <si>
    <t>Процент исполнения к первоначальному  бюджету</t>
  </si>
  <si>
    <t xml:space="preserve"> об исполнении муниципальных программ Пограничного муниципального округа за 9 месяцев 2024 года</t>
  </si>
  <si>
    <t xml:space="preserve">Кассовое исполнение за 9 месяцев 2024 года </t>
  </si>
  <si>
    <t>2520420100</t>
  </si>
  <si>
    <t>2520400000</t>
  </si>
  <si>
    <t>9.2.5</t>
  </si>
  <si>
    <t>37001S4031</t>
  </si>
  <si>
    <t>37001S4032</t>
  </si>
  <si>
    <t>37001S4033</t>
  </si>
  <si>
    <t>37001S4034</t>
  </si>
  <si>
    <t>37001S4035</t>
  </si>
  <si>
    <t>37001S4036</t>
  </si>
  <si>
    <t>Реализация проекта, инициированного участниками ТОС "с. Барано-Оренбургское" Пограничного муниципального округа</t>
  </si>
  <si>
    <t>Реализация проекта, инициированного участниками ТОС "с. Садовое" Пограничного муниципального округа</t>
  </si>
  <si>
    <t>Реализация проекта, инициированного участниками ТОС "с. Бойкое" Пограничного муниципального округа</t>
  </si>
  <si>
    <t>Реализация проекта, инициированного участниками ТОС "с. Софье-Алексеевское" Пограничного муниципального округа</t>
  </si>
  <si>
    <t>Реализация проекта, инициированного участниками ТОС "Дружные соседи" Пограничного муниципального округа</t>
  </si>
  <si>
    <t>Реализация проекта, инициированного участниками ТОС "п. Таловый" Пограничного муниципального округа</t>
  </si>
  <si>
    <t>Муниципальная программа "Энергосбережение и повышение энергетической эффективности Пограничного муниципального округа"</t>
  </si>
  <si>
    <t>Муниципальная программа "Развитие физической культуры и спорта в Пограничном муниципальном округе"</t>
  </si>
  <si>
    <t>Муниципальная программа "Обеспечение доступным жильем и качественными услугами ЖКХ населения Пограничного муниципального округа"</t>
  </si>
  <si>
    <t>Муниципальная программа "Создание условий для организации транспортного обслуживания населения  в границах муниципального округа"</t>
  </si>
  <si>
    <t>Муниципальная программа "Благоустройство территории Пограничного муниципального округа "</t>
  </si>
  <si>
    <t xml:space="preserve">Муниципальная программа "Формирование современной городской среды территорий, входящих в состав Пограничного муниципального округа" 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</si>
  <si>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</si>
  <si>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13.1.1</t>
  </si>
  <si>
    <t>14.1.1</t>
  </si>
  <si>
    <t>15.1.1</t>
  </si>
  <si>
    <t>16.1.1</t>
  </si>
  <si>
    <t>18.1.1</t>
  </si>
  <si>
    <t>19.1.1</t>
  </si>
  <si>
    <t>20.1.1</t>
  </si>
  <si>
    <t>21.1.1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</si>
</sst>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 Cyr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color rgb="FF000000"/>
      <name val="Arial"/>
      <family val="2"/>
      <charset val="204"/>
    </font>
    <font>
      <b/>
      <sz val="12"/>
      <name val="Times New Roman"/>
      <family val="1"/>
      <charset val="204"/>
    </font>
    <font>
      <i/>
      <sz val="10"/>
      <name val="Arial Cyr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indexed="8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 Cyr"/>
      <family val="2"/>
      <charset val="204"/>
    </font>
    <font>
      <sz val="10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7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49" fontId="27" fillId="0" borderId="13">
      <alignment horizontal="center" vertical="top" shrinkToFit="1"/>
    </xf>
  </cellStyleXfs>
  <cellXfs count="153">
    <xf numFmtId="0" fontId="0" fillId="0" borderId="0" xfId="0"/>
    <xf numFmtId="0" fontId="23" fillId="0" borderId="0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0" fillId="0" borderId="0" xfId="0" applyFont="1" applyFill="1"/>
    <xf numFmtId="4" fontId="25" fillId="0" borderId="14" xfId="0" applyNumberFormat="1" applyFont="1" applyFill="1" applyBorder="1" applyAlignment="1">
      <alignment horizontal="center" vertical="center" shrinkToFit="1"/>
    </xf>
    <xf numFmtId="4" fontId="18" fillId="0" borderId="14" xfId="0" applyNumberFormat="1" applyFont="1" applyFill="1" applyBorder="1" applyAlignment="1">
      <alignment horizontal="center" vertical="center" shrinkToFit="1"/>
    </xf>
    <xf numFmtId="4" fontId="18" fillId="0" borderId="10" xfId="0" applyNumberFormat="1" applyFont="1" applyFill="1" applyBorder="1" applyAlignment="1">
      <alignment horizontal="center" vertical="center" shrinkToFit="1"/>
    </xf>
    <xf numFmtId="4" fontId="18" fillId="0" borderId="17" xfId="0" applyNumberFormat="1" applyFont="1" applyFill="1" applyBorder="1" applyAlignment="1">
      <alignment horizontal="center" vertical="center" shrinkToFit="1"/>
    </xf>
    <xf numFmtId="4" fontId="25" fillId="0" borderId="10" xfId="0" applyNumberFormat="1" applyFont="1" applyFill="1" applyBorder="1" applyAlignment="1">
      <alignment horizontal="center" vertical="center" shrinkToFit="1"/>
    </xf>
    <xf numFmtId="0" fontId="20" fillId="0" borderId="0" xfId="0" applyFont="1" applyFill="1"/>
    <xf numFmtId="49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center" vertical="center" shrinkToFit="1"/>
    </xf>
    <xf numFmtId="4" fontId="0" fillId="0" borderId="12" xfId="0" applyNumberFormat="1" applyFont="1" applyFill="1" applyBorder="1" applyAlignment="1">
      <alignment horizontal="right" vertical="top" shrinkToFit="1"/>
    </xf>
    <xf numFmtId="49" fontId="25" fillId="0" borderId="10" xfId="0" applyNumberFormat="1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4" fontId="31" fillId="0" borderId="10" xfId="0" applyNumberFormat="1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left" vertical="center" wrapText="1"/>
    </xf>
    <xf numFmtId="4" fontId="0" fillId="0" borderId="0" xfId="0" applyNumberFormat="1" applyFont="1" applyFill="1" applyBorder="1" applyAlignment="1">
      <alignment horizontal="right" vertical="top" shrinkToFit="1"/>
    </xf>
    <xf numFmtId="0" fontId="24" fillId="0" borderId="10" xfId="0" applyFont="1" applyFill="1" applyBorder="1" applyAlignment="1">
      <alignment vertical="center" wrapText="1"/>
    </xf>
    <xf numFmtId="4" fontId="26" fillId="0" borderId="0" xfId="0" applyNumberFormat="1" applyFont="1" applyFill="1" applyAlignment="1">
      <alignment horizontal="right" vertical="top" shrinkToFit="1"/>
    </xf>
    <xf numFmtId="4" fontId="26" fillId="0" borderId="12" xfId="0" applyNumberFormat="1" applyFont="1" applyFill="1" applyBorder="1" applyAlignment="1">
      <alignment horizontal="right" vertical="top" shrinkToFit="1"/>
    </xf>
    <xf numFmtId="4" fontId="24" fillId="0" borderId="14" xfId="0" applyNumberFormat="1" applyFont="1" applyFill="1" applyBorder="1" applyAlignment="1">
      <alignment horizontal="center" vertical="center" shrinkToFit="1"/>
    </xf>
    <xf numFmtId="0" fontId="0" fillId="0" borderId="0" xfId="0" applyFill="1"/>
    <xf numFmtId="0" fontId="25" fillId="0" borderId="10" xfId="0" applyFont="1" applyFill="1" applyBorder="1" applyAlignment="1">
      <alignment horizontal="left" vertical="center" wrapText="1"/>
    </xf>
    <xf numFmtId="4" fontId="29" fillId="0" borderId="0" xfId="0" applyNumberFormat="1" applyFont="1" applyFill="1" applyAlignment="1">
      <alignment horizontal="right" vertical="top" shrinkToFit="1"/>
    </xf>
    <xf numFmtId="4" fontId="29" fillId="0" borderId="12" xfId="0" applyNumberFormat="1" applyFont="1" applyFill="1" applyBorder="1" applyAlignment="1">
      <alignment horizontal="right" vertical="top" shrinkToFit="1"/>
    </xf>
    <xf numFmtId="49" fontId="18" fillId="0" borderId="10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vertical="center" wrapText="1"/>
    </xf>
    <xf numFmtId="4" fontId="0" fillId="0" borderId="0" xfId="0" applyNumberFormat="1" applyFill="1" applyAlignment="1">
      <alignment horizontal="right" vertical="top" shrinkToFit="1"/>
    </xf>
    <xf numFmtId="4" fontId="0" fillId="0" borderId="12" xfId="0" applyNumberFormat="1" applyFill="1" applyBorder="1" applyAlignment="1">
      <alignment horizontal="right" vertical="top" shrinkToFit="1"/>
    </xf>
    <xf numFmtId="4" fontId="24" fillId="0" borderId="10" xfId="0" applyNumberFormat="1" applyFont="1" applyFill="1" applyBorder="1" applyAlignment="1">
      <alignment horizontal="center" vertical="center" shrinkToFit="1"/>
    </xf>
    <xf numFmtId="49" fontId="24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49" fontId="18" fillId="0" borderId="10" xfId="0" applyNumberFormat="1" applyFont="1" applyFill="1" applyBorder="1" applyAlignment="1">
      <alignment horizontal="center"/>
    </xf>
    <xf numFmtId="4" fontId="29" fillId="0" borderId="0" xfId="0" applyNumberFormat="1" applyFont="1" applyFill="1" applyBorder="1" applyAlignment="1">
      <alignment horizontal="right" vertical="top" shrinkToFit="1"/>
    </xf>
    <xf numFmtId="49" fontId="0" fillId="0" borderId="10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/>
    </xf>
    <xf numFmtId="0" fontId="25" fillId="0" borderId="10" xfId="0" applyFont="1" applyFill="1" applyBorder="1" applyAlignment="1">
      <alignment horizontal="left" wrapText="1"/>
    </xf>
    <xf numFmtId="49" fontId="25" fillId="0" borderId="10" xfId="25" applyFont="1" applyFill="1" applyBorder="1" applyAlignment="1" applyProtection="1">
      <alignment horizontal="center" vertical="center" shrinkToFit="1"/>
    </xf>
    <xf numFmtId="4" fontId="25" fillId="0" borderId="0" xfId="0" applyNumberFormat="1" applyFont="1" applyFill="1" applyBorder="1" applyAlignment="1">
      <alignment horizontal="center" vertical="center" shrinkToFit="1"/>
    </xf>
    <xf numFmtId="4" fontId="25" fillId="0" borderId="17" xfId="0" applyNumberFormat="1" applyFont="1" applyFill="1" applyBorder="1" applyAlignment="1">
      <alignment horizontal="center" vertical="center" shrinkToFit="1"/>
    </xf>
    <xf numFmtId="4" fontId="18" fillId="0" borderId="0" xfId="0" applyNumberFormat="1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vertical="center" wrapText="1"/>
    </xf>
    <xf numFmtId="49" fontId="25" fillId="0" borderId="11" xfId="18" applyNumberFormat="1" applyFont="1" applyFill="1" applyBorder="1" applyAlignment="1">
      <alignment horizontal="center" vertical="center" wrapText="1" shrinkToFit="1"/>
    </xf>
    <xf numFmtId="49" fontId="18" fillId="0" borderId="10" xfId="18" applyNumberFormat="1" applyFont="1" applyFill="1" applyBorder="1" applyAlignment="1">
      <alignment horizontal="center" vertical="center" wrapText="1" shrinkToFit="1"/>
    </xf>
    <xf numFmtId="0" fontId="18" fillId="0" borderId="10" xfId="0" applyFont="1" applyFill="1" applyBorder="1" applyAlignment="1">
      <alignment vertical="top" wrapText="1"/>
    </xf>
    <xf numFmtId="0" fontId="24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horizontal="left" vertical="center" wrapText="1" shrinkToFit="1"/>
    </xf>
    <xf numFmtId="0" fontId="18" fillId="0" borderId="10" xfId="0" applyFont="1" applyFill="1" applyBorder="1" applyAlignment="1">
      <alignment vertical="center" wrapText="1" shrinkToFit="1"/>
    </xf>
    <xf numFmtId="49" fontId="24" fillId="0" borderId="10" xfId="0" applyNumberFormat="1" applyFont="1" applyFill="1" applyBorder="1" applyAlignment="1">
      <alignment horizontal="center"/>
    </xf>
    <xf numFmtId="0" fontId="24" fillId="0" borderId="10" xfId="0" applyFont="1" applyFill="1" applyBorder="1" applyAlignment="1">
      <alignment vertical="center" wrapText="1" shrinkToFit="1"/>
    </xf>
    <xf numFmtId="0" fontId="25" fillId="0" borderId="10" xfId="0" applyFont="1" applyFill="1" applyBorder="1" applyAlignment="1">
      <alignment vertical="center" wrapText="1" shrinkToFit="1"/>
    </xf>
    <xf numFmtId="0" fontId="24" fillId="0" borderId="10" xfId="0" applyFont="1" applyFill="1" applyBorder="1" applyAlignment="1">
      <alignment vertical="top" wrapText="1"/>
    </xf>
    <xf numFmtId="0" fontId="26" fillId="0" borderId="10" xfId="0" applyFont="1" applyFill="1" applyBorder="1"/>
    <xf numFmtId="0" fontId="28" fillId="0" borderId="10" xfId="0" applyFont="1" applyFill="1" applyBorder="1" applyAlignment="1">
      <alignment horizontal="left"/>
    </xf>
    <xf numFmtId="0" fontId="28" fillId="0" borderId="10" xfId="0" applyFont="1" applyFill="1" applyBorder="1" applyAlignment="1">
      <alignment horizontal="right"/>
    </xf>
    <xf numFmtId="0" fontId="26" fillId="0" borderId="0" xfId="0" applyFont="1" applyFill="1"/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4" fontId="18" fillId="0" borderId="10" xfId="0" applyNumberFormat="1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/>
    </xf>
    <xf numFmtId="4" fontId="18" fillId="0" borderId="0" xfId="0" applyNumberFormat="1" applyFont="1" applyFill="1" applyAlignment="1">
      <alignment horizontal="center" vertical="center"/>
    </xf>
    <xf numFmtId="4" fontId="25" fillId="15" borderId="10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center" vertical="center" wrapText="1"/>
    </xf>
    <xf numFmtId="16" fontId="18" fillId="0" borderId="10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 vertical="center" wrapText="1"/>
    </xf>
    <xf numFmtId="0" fontId="33" fillId="0" borderId="12" xfId="0" applyFont="1" applyFill="1" applyBorder="1" applyAlignment="1">
      <alignment horizontal="center" vertical="center" wrapText="1"/>
    </xf>
    <xf numFmtId="2" fontId="32" fillId="0" borderId="10" xfId="0" applyNumberFormat="1" applyFont="1" applyFill="1" applyBorder="1" applyAlignment="1">
      <alignment horizontal="center" vertical="center" wrapText="1"/>
    </xf>
    <xf numFmtId="0" fontId="34" fillId="0" borderId="10" xfId="0" applyFont="1" applyFill="1" applyBorder="1" applyAlignment="1">
      <alignment horizontal="center" vertical="center" wrapText="1"/>
    </xf>
    <xf numFmtId="0" fontId="35" fillId="0" borderId="12" xfId="0" applyFont="1" applyFill="1" applyBorder="1" applyAlignment="1">
      <alignment horizontal="center" vertical="center" wrapText="1"/>
    </xf>
    <xf numFmtId="2" fontId="34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left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4" fontId="25" fillId="0" borderId="10" xfId="0" applyNumberFormat="1" applyFont="1" applyFill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right" vertical="center" shrinkToFit="1"/>
    </xf>
    <xf numFmtId="4" fontId="26" fillId="0" borderId="12" xfId="0" applyNumberFormat="1" applyFont="1" applyFill="1" applyBorder="1" applyAlignment="1">
      <alignment horizontal="right" vertical="center" shrinkToFit="1"/>
    </xf>
    <xf numFmtId="4" fontId="29" fillId="0" borderId="12" xfId="0" applyNumberFormat="1" applyFont="1" applyFill="1" applyBorder="1" applyAlignment="1">
      <alignment horizontal="right" vertical="center" shrinkToFit="1"/>
    </xf>
    <xf numFmtId="49" fontId="24" fillId="0" borderId="10" xfId="18" applyNumberFormat="1" applyFont="1" applyFill="1" applyBorder="1" applyAlignment="1">
      <alignment horizontal="center" vertical="center" wrapText="1" shrinkToFit="1"/>
    </xf>
    <xf numFmtId="49" fontId="25" fillId="0" borderId="10" xfId="18" applyNumberFormat="1" applyFont="1" applyFill="1" applyBorder="1" applyAlignment="1">
      <alignment horizontal="center" vertical="center" wrapText="1" shrinkToFit="1"/>
    </xf>
    <xf numFmtId="49" fontId="18" fillId="0" borderId="10" xfId="25" applyFont="1" applyFill="1" applyBorder="1" applyAlignment="1" applyProtection="1">
      <alignment horizontal="center" vertical="center" shrinkToFit="1"/>
    </xf>
    <xf numFmtId="0" fontId="19" fillId="0" borderId="19" xfId="0" applyFont="1" applyFill="1" applyBorder="1" applyAlignment="1">
      <alignment horizontal="center" vertical="center" wrapText="1"/>
    </xf>
    <xf numFmtId="4" fontId="30" fillId="0" borderId="19" xfId="0" applyNumberFormat="1" applyFont="1" applyFill="1" applyBorder="1" applyAlignment="1">
      <alignment horizontal="center" vertical="center" shrinkToFit="1"/>
    </xf>
    <xf numFmtId="4" fontId="31" fillId="0" borderId="19" xfId="0" applyNumberFormat="1" applyFont="1" applyFill="1" applyBorder="1" applyAlignment="1">
      <alignment horizontal="center" vertical="center" shrinkToFit="1"/>
    </xf>
    <xf numFmtId="4" fontId="18" fillId="0" borderId="19" xfId="0" applyNumberFormat="1" applyFont="1" applyFill="1" applyBorder="1" applyAlignment="1">
      <alignment horizontal="center" vertical="center" shrinkToFit="1"/>
    </xf>
    <xf numFmtId="4" fontId="24" fillId="0" borderId="19" xfId="0" applyNumberFormat="1" applyFont="1" applyFill="1" applyBorder="1" applyAlignment="1">
      <alignment horizontal="center" vertical="center" shrinkToFit="1"/>
    </xf>
    <xf numFmtId="4" fontId="25" fillId="0" borderId="19" xfId="0" applyNumberFormat="1" applyFont="1" applyFill="1" applyBorder="1" applyAlignment="1">
      <alignment horizontal="center" vertical="center" shrinkToFit="1"/>
    </xf>
    <xf numFmtId="0" fontId="32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49" fontId="25" fillId="0" borderId="10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4" fontId="19" fillId="0" borderId="10" xfId="0" applyNumberFormat="1" applyFont="1" applyFill="1" applyBorder="1" applyAlignment="1">
      <alignment horizontal="center" vertical="center" wrapText="1"/>
    </xf>
    <xf numFmtId="4" fontId="32" fillId="0" borderId="19" xfId="0" applyNumberFormat="1" applyFont="1" applyFill="1" applyBorder="1" applyAlignment="1">
      <alignment horizontal="center" vertical="center" wrapText="1"/>
    </xf>
    <xf numFmtId="4" fontId="19" fillId="0" borderId="19" xfId="0" applyNumberFormat="1" applyFont="1" applyFill="1" applyBorder="1" applyAlignment="1">
      <alignment horizontal="center" vertical="center" wrapText="1"/>
    </xf>
    <xf numFmtId="4" fontId="32" fillId="0" borderId="10" xfId="0" applyNumberFormat="1" applyFont="1" applyFill="1" applyBorder="1" applyAlignment="1">
      <alignment horizontal="center" vertical="center" wrapText="1"/>
    </xf>
    <xf numFmtId="4" fontId="28" fillId="0" borderId="19" xfId="0" applyNumberFormat="1" applyFont="1" applyFill="1" applyBorder="1" applyAlignment="1">
      <alignment horizontal="center" vertical="center" shrinkToFit="1"/>
    </xf>
    <xf numFmtId="4" fontId="25" fillId="0" borderId="16" xfId="0" applyNumberFormat="1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vertical="center" wrapText="1"/>
    </xf>
    <xf numFmtId="4" fontId="18" fillId="0" borderId="17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4" fontId="25" fillId="15" borderId="19" xfId="0" applyNumberFormat="1" applyFont="1" applyFill="1" applyBorder="1" applyAlignment="1">
      <alignment horizontal="center" vertical="center" shrinkToFit="1"/>
    </xf>
    <xf numFmtId="0" fontId="36" fillId="0" borderId="10" xfId="0" applyFont="1" applyBorder="1" applyAlignment="1">
      <alignment horizontal="left" vertical="center" wrapText="1"/>
    </xf>
    <xf numFmtId="49" fontId="18" fillId="15" borderId="10" xfId="0" applyNumberFormat="1" applyFont="1" applyFill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vertical="center" wrapText="1"/>
    </xf>
    <xf numFmtId="4" fontId="18" fillId="15" borderId="19" xfId="0" applyNumberFormat="1" applyFont="1" applyFill="1" applyBorder="1" applyAlignment="1">
      <alignment horizontal="center" vertical="center" shrinkToFit="1"/>
    </xf>
    <xf numFmtId="4" fontId="25" fillId="15" borderId="19" xfId="0" applyNumberFormat="1" applyFont="1" applyFill="1" applyBorder="1" applyAlignment="1">
      <alignment horizontal="center" vertical="center" shrinkToFit="1"/>
    </xf>
    <xf numFmtId="49" fontId="18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0" fontId="25" fillId="0" borderId="10" xfId="0" applyFont="1" applyBorder="1" applyAlignment="1">
      <alignment vertical="center" wrapText="1"/>
    </xf>
    <xf numFmtId="49" fontId="25" fillId="0" borderId="10" xfId="0" applyNumberFormat="1" applyFont="1" applyBorder="1" applyAlignment="1">
      <alignment horizontal="center" vertical="center" shrinkToFit="1"/>
    </xf>
    <xf numFmtId="0" fontId="18" fillId="15" borderId="10" xfId="0" applyFont="1" applyFill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49" fontId="18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vertical="center" wrapText="1" shrinkToFit="1"/>
    </xf>
    <xf numFmtId="49" fontId="18" fillId="0" borderId="10" xfId="0" applyNumberFormat="1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vertical="top" wrapText="1"/>
    </xf>
    <xf numFmtId="0" fontId="18" fillId="0" borderId="22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2" fontId="25" fillId="0" borderId="19" xfId="0" applyNumberFormat="1" applyFont="1" applyFill="1" applyBorder="1" applyAlignment="1">
      <alignment horizontal="center" vertical="center" wrapText="1"/>
    </xf>
    <xf numFmtId="2" fontId="18" fillId="0" borderId="19" xfId="0" applyNumberFormat="1" applyFont="1" applyFill="1" applyBorder="1" applyAlignment="1">
      <alignment horizontal="center" vertical="center" wrapText="1"/>
    </xf>
    <xf numFmtId="4" fontId="25" fillId="0" borderId="19" xfId="0" applyNumberFormat="1" applyFont="1" applyFill="1" applyBorder="1" applyAlignment="1">
      <alignment horizontal="center" vertical="center" wrapText="1"/>
    </xf>
    <xf numFmtId="4" fontId="18" fillId="0" borderId="15" xfId="0" applyNumberFormat="1" applyFont="1" applyFill="1" applyBorder="1" applyAlignment="1">
      <alignment horizontal="center" vertical="center" shrinkToFit="1"/>
    </xf>
    <xf numFmtId="4" fontId="18" fillId="0" borderId="18" xfId="0" applyNumberFormat="1" applyFont="1" applyFill="1" applyBorder="1" applyAlignment="1">
      <alignment horizontal="center" vertical="center" shrinkToFit="1"/>
    </xf>
    <xf numFmtId="4" fontId="18" fillId="0" borderId="21" xfId="0" applyNumberFormat="1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/>
    </xf>
  </cellXfs>
  <cellStyles count="26">
    <cellStyle name="ex69" xfId="25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22"/>
  <sheetViews>
    <sheetView tabSelected="1" zoomScale="90" zoomScaleNormal="90" zoomScaleSheetLayoutView="90" workbookViewId="0">
      <pane ySplit="7" topLeftCell="A8" activePane="bottomLeft" state="frozen"/>
      <selection pane="bottomLeft" activeCell="A219" sqref="A219"/>
    </sheetView>
  </sheetViews>
  <sheetFormatPr defaultRowHeight="12.75" outlineLevelRow="1" x14ac:dyDescent="0.2"/>
  <cols>
    <col min="1" max="1" width="7.140625" style="3" customWidth="1"/>
    <col min="2" max="2" width="66.28515625" style="3" customWidth="1"/>
    <col min="3" max="3" width="7.7109375" style="3" customWidth="1"/>
    <col min="4" max="4" width="12.28515625" style="3" customWidth="1"/>
    <col min="5" max="10" width="0" style="3" hidden="1" customWidth="1"/>
    <col min="11" max="11" width="15.5703125" style="3" customWidth="1"/>
    <col min="12" max="12" width="17" style="3" customWidth="1"/>
    <col min="13" max="13" width="12.85546875" style="61" customWidth="1"/>
    <col min="14" max="14" width="13.42578125" style="61" customWidth="1"/>
    <col min="15" max="15" width="14.42578125" style="61" customWidth="1"/>
    <col min="16" max="16" width="15.85546875" style="61" customWidth="1"/>
    <col min="17" max="16384" width="9.140625" style="3"/>
  </cols>
  <sheetData>
    <row r="2" spans="1:16" s="9" customFormat="1" ht="20.25" customHeight="1" x14ac:dyDescent="0.3">
      <c r="A2" s="152" t="s">
        <v>331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</row>
    <row r="3" spans="1:16" ht="37.5" customHeight="1" x14ac:dyDescent="0.3">
      <c r="A3" s="151" t="s">
        <v>481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x14ac:dyDescent="0.2">
      <c r="B4" s="1"/>
      <c r="C4" s="1"/>
      <c r="D4" s="1"/>
      <c r="E4" s="1"/>
      <c r="F4" s="1"/>
      <c r="G4" s="1"/>
      <c r="H4" s="1"/>
      <c r="I4" s="1"/>
      <c r="J4" s="1"/>
      <c r="K4" s="1"/>
      <c r="O4" s="62"/>
      <c r="P4" s="62" t="s">
        <v>109</v>
      </c>
    </row>
    <row r="5" spans="1:16" ht="92.25" customHeight="1" x14ac:dyDescent="0.2">
      <c r="A5" s="140" t="s">
        <v>65</v>
      </c>
      <c r="B5" s="141" t="s">
        <v>66</v>
      </c>
      <c r="C5" s="141" t="s">
        <v>67</v>
      </c>
      <c r="D5" s="141" t="s">
        <v>0</v>
      </c>
      <c r="E5" s="139" t="s">
        <v>68</v>
      </c>
      <c r="F5" s="139" t="s">
        <v>68</v>
      </c>
      <c r="G5" s="139" t="s">
        <v>68</v>
      </c>
      <c r="H5" s="139" t="s">
        <v>68</v>
      </c>
      <c r="I5" s="139" t="s">
        <v>68</v>
      </c>
      <c r="J5" s="139" t="s">
        <v>68</v>
      </c>
      <c r="K5" s="141" t="s">
        <v>475</v>
      </c>
      <c r="L5" s="142" t="s">
        <v>409</v>
      </c>
      <c r="M5" s="141" t="s">
        <v>482</v>
      </c>
      <c r="N5" s="141" t="s">
        <v>332</v>
      </c>
      <c r="O5" s="141" t="s">
        <v>467</v>
      </c>
      <c r="P5" s="141" t="s">
        <v>480</v>
      </c>
    </row>
    <row r="6" spans="1:16" ht="21.75" customHeight="1" x14ac:dyDescent="0.2">
      <c r="A6" s="137"/>
      <c r="B6" s="138"/>
      <c r="C6" s="138"/>
      <c r="D6" s="138"/>
      <c r="E6" s="139"/>
      <c r="F6" s="139"/>
      <c r="G6" s="139"/>
      <c r="H6" s="139"/>
      <c r="I6" s="139"/>
      <c r="J6" s="139"/>
      <c r="K6" s="138"/>
      <c r="L6" s="143"/>
      <c r="M6" s="138"/>
      <c r="N6" s="138" t="s">
        <v>477</v>
      </c>
      <c r="O6" s="138" t="s">
        <v>478</v>
      </c>
      <c r="P6" s="138" t="s">
        <v>479</v>
      </c>
    </row>
    <row r="7" spans="1:16" ht="21.75" customHeight="1" x14ac:dyDescent="0.2">
      <c r="A7" s="137">
        <v>1</v>
      </c>
      <c r="B7" s="2">
        <v>2</v>
      </c>
      <c r="C7" s="2">
        <v>3</v>
      </c>
      <c r="D7" s="2">
        <v>4</v>
      </c>
      <c r="E7" s="67"/>
      <c r="F7" s="67"/>
      <c r="G7" s="67"/>
      <c r="H7" s="67"/>
      <c r="I7" s="67"/>
      <c r="J7" s="67"/>
      <c r="K7" s="86">
        <v>5</v>
      </c>
      <c r="L7" s="144">
        <v>6</v>
      </c>
      <c r="M7" s="2">
        <v>7</v>
      </c>
      <c r="N7" s="2">
        <v>8</v>
      </c>
      <c r="O7" s="2">
        <v>9</v>
      </c>
      <c r="P7" s="2">
        <v>10</v>
      </c>
    </row>
    <row r="8" spans="1:16" ht="50.25" customHeight="1" x14ac:dyDescent="0.2">
      <c r="A8" s="75">
        <v>1</v>
      </c>
      <c r="B8" s="76" t="s">
        <v>333</v>
      </c>
      <c r="C8" s="72"/>
      <c r="D8" s="13" t="s">
        <v>336</v>
      </c>
      <c r="E8" s="73"/>
      <c r="F8" s="73"/>
      <c r="G8" s="73"/>
      <c r="H8" s="73"/>
      <c r="I8" s="73"/>
      <c r="J8" s="73"/>
      <c r="K8" s="87">
        <f>K9+K11</f>
        <v>50000</v>
      </c>
      <c r="L8" s="90">
        <f>L9+L11</f>
        <v>50000</v>
      </c>
      <c r="M8" s="74">
        <v>0</v>
      </c>
      <c r="N8" s="64">
        <f t="shared" ref="N8:N10" si="0">L8-M8</f>
        <v>50000</v>
      </c>
      <c r="O8" s="64">
        <f t="shared" ref="O8:O12" si="1">M8/L8*100</f>
        <v>0</v>
      </c>
      <c r="P8" s="64">
        <f>M8/K8*100</f>
        <v>0</v>
      </c>
    </row>
    <row r="9" spans="1:16" ht="36" customHeight="1" x14ac:dyDescent="0.2">
      <c r="A9" s="15" t="s">
        <v>154</v>
      </c>
      <c r="B9" s="77" t="s">
        <v>334</v>
      </c>
      <c r="C9" s="2"/>
      <c r="D9" s="17" t="s">
        <v>337</v>
      </c>
      <c r="E9" s="70"/>
      <c r="F9" s="70"/>
      <c r="G9" s="70"/>
      <c r="H9" s="70"/>
      <c r="I9" s="70"/>
      <c r="J9" s="70"/>
      <c r="K9" s="99">
        <f>K10</f>
        <v>45000</v>
      </c>
      <c r="L9" s="145">
        <f>L10</f>
        <v>45000</v>
      </c>
      <c r="M9" s="71">
        <v>0</v>
      </c>
      <c r="N9" s="79">
        <f t="shared" si="0"/>
        <v>45000</v>
      </c>
      <c r="O9" s="79">
        <f t="shared" si="1"/>
        <v>0</v>
      </c>
      <c r="P9" s="79">
        <f t="shared" ref="P9:P71" si="2">M9/K9*100</f>
        <v>0</v>
      </c>
    </row>
    <row r="10" spans="1:16" ht="36" customHeight="1" x14ac:dyDescent="0.2">
      <c r="A10" s="15"/>
      <c r="B10" s="78" t="s">
        <v>335</v>
      </c>
      <c r="C10" s="12" t="s">
        <v>62</v>
      </c>
      <c r="D10" s="12" t="s">
        <v>338</v>
      </c>
      <c r="E10" s="67"/>
      <c r="F10" s="67"/>
      <c r="G10" s="67"/>
      <c r="H10" s="67"/>
      <c r="I10" s="67"/>
      <c r="J10" s="67"/>
      <c r="K10" s="96">
        <v>45000</v>
      </c>
      <c r="L10" s="146">
        <v>45000</v>
      </c>
      <c r="M10" s="69">
        <v>0</v>
      </c>
      <c r="N10" s="63">
        <f t="shared" si="0"/>
        <v>45000</v>
      </c>
      <c r="O10" s="63">
        <f t="shared" si="1"/>
        <v>0</v>
      </c>
      <c r="P10" s="63">
        <f t="shared" si="2"/>
        <v>0</v>
      </c>
    </row>
    <row r="11" spans="1:16" ht="36" customHeight="1" x14ac:dyDescent="0.2">
      <c r="A11" s="15" t="s">
        <v>410</v>
      </c>
      <c r="B11" s="92" t="s">
        <v>411</v>
      </c>
      <c r="C11" s="17"/>
      <c r="D11" s="94" t="s">
        <v>412</v>
      </c>
      <c r="E11" s="70"/>
      <c r="F11" s="70"/>
      <c r="G11" s="70"/>
      <c r="H11" s="70"/>
      <c r="I11" s="70"/>
      <c r="J11" s="70"/>
      <c r="K11" s="97">
        <f>K12</f>
        <v>5000</v>
      </c>
      <c r="L11" s="147">
        <f t="shared" ref="L11:N11" si="3">L12</f>
        <v>5000</v>
      </c>
      <c r="M11" s="97">
        <f t="shared" si="3"/>
        <v>0</v>
      </c>
      <c r="N11" s="97">
        <f t="shared" si="3"/>
        <v>5000</v>
      </c>
      <c r="O11" s="79">
        <f t="shared" si="1"/>
        <v>0</v>
      </c>
      <c r="P11" s="79">
        <f t="shared" si="2"/>
        <v>0</v>
      </c>
    </row>
    <row r="12" spans="1:16" ht="36" customHeight="1" x14ac:dyDescent="0.2">
      <c r="A12" s="68"/>
      <c r="B12" s="93" t="s">
        <v>335</v>
      </c>
      <c r="C12" s="12" t="s">
        <v>62</v>
      </c>
      <c r="D12" s="95" t="s">
        <v>413</v>
      </c>
      <c r="E12" s="67"/>
      <c r="F12" s="67"/>
      <c r="G12" s="67"/>
      <c r="H12" s="67"/>
      <c r="I12" s="67"/>
      <c r="J12" s="67"/>
      <c r="K12" s="98">
        <v>5000</v>
      </c>
      <c r="L12" s="146">
        <v>5000</v>
      </c>
      <c r="M12" s="98">
        <v>0</v>
      </c>
      <c r="N12" s="98">
        <f>L12-M12</f>
        <v>5000</v>
      </c>
      <c r="O12" s="63">
        <f t="shared" si="1"/>
        <v>0</v>
      </c>
      <c r="P12" s="63">
        <f t="shared" si="2"/>
        <v>0</v>
      </c>
    </row>
    <row r="13" spans="1:16" ht="31.5" customHeight="1" outlineLevel="1" x14ac:dyDescent="0.2">
      <c r="A13" s="10" t="s">
        <v>285</v>
      </c>
      <c r="B13" s="11" t="s">
        <v>499</v>
      </c>
      <c r="C13" s="12"/>
      <c r="D13" s="13" t="s">
        <v>39</v>
      </c>
      <c r="E13" s="14"/>
      <c r="F13" s="14"/>
      <c r="G13" s="14"/>
      <c r="H13" s="14"/>
      <c r="I13" s="14"/>
      <c r="J13" s="14"/>
      <c r="K13" s="87">
        <f>K14</f>
        <v>20333515.899999999</v>
      </c>
      <c r="L13" s="90">
        <f t="shared" ref="L13:N13" si="4">L14</f>
        <v>13782498.9</v>
      </c>
      <c r="M13" s="87">
        <f t="shared" si="4"/>
        <v>4413614.3</v>
      </c>
      <c r="N13" s="87">
        <f t="shared" si="4"/>
        <v>9368884.6000000015</v>
      </c>
      <c r="O13" s="64">
        <f>M13/L13*100</f>
        <v>32.023324159307563</v>
      </c>
      <c r="P13" s="64">
        <f t="shared" si="2"/>
        <v>21.706104943710201</v>
      </c>
    </row>
    <row r="14" spans="1:16" ht="28.5" customHeight="1" outlineLevel="1" x14ac:dyDescent="0.2">
      <c r="A14" s="15" t="s">
        <v>286</v>
      </c>
      <c r="B14" s="16" t="s">
        <v>69</v>
      </c>
      <c r="C14" s="17"/>
      <c r="D14" s="17" t="s">
        <v>70</v>
      </c>
      <c r="E14" s="14"/>
      <c r="F14" s="14"/>
      <c r="G14" s="14"/>
      <c r="H14" s="14"/>
      <c r="I14" s="14"/>
      <c r="J14" s="14"/>
      <c r="K14" s="88">
        <f>K17+K15+K16+K18+K19</f>
        <v>20333515.899999999</v>
      </c>
      <c r="L14" s="91">
        <f>L17+L15+L16+L18+L19</f>
        <v>13782498.9</v>
      </c>
      <c r="M14" s="88">
        <f>M17+M15+M16+M18+M19</f>
        <v>4413614.3</v>
      </c>
      <c r="N14" s="88">
        <f>N17+N15+N16+N18+N19</f>
        <v>9368884.6000000015</v>
      </c>
      <c r="O14" s="18">
        <f>M14/L14*100</f>
        <v>32.023324159307563</v>
      </c>
      <c r="P14" s="79">
        <f t="shared" si="2"/>
        <v>21.706104943710201</v>
      </c>
    </row>
    <row r="15" spans="1:16" ht="28.5" customHeight="1" outlineLevel="1" x14ac:dyDescent="0.2">
      <c r="A15" s="15"/>
      <c r="B15" s="19" t="s">
        <v>177</v>
      </c>
      <c r="C15" s="12" t="s">
        <v>62</v>
      </c>
      <c r="D15" s="12" t="s">
        <v>178</v>
      </c>
      <c r="E15" s="14"/>
      <c r="F15" s="14"/>
      <c r="G15" s="14"/>
      <c r="H15" s="14"/>
      <c r="I15" s="14"/>
      <c r="J15" s="14"/>
      <c r="K15" s="6">
        <v>675000</v>
      </c>
      <c r="L15" s="89">
        <v>675000</v>
      </c>
      <c r="M15" s="63">
        <v>625106.19999999995</v>
      </c>
      <c r="N15" s="63">
        <f t="shared" ref="N15:N70" si="5">L15-M15</f>
        <v>49893.800000000047</v>
      </c>
      <c r="O15" s="63">
        <f t="shared" ref="O15:O70" si="6">M15/L15*100</f>
        <v>92.608325925925911</v>
      </c>
      <c r="P15" s="63">
        <f t="shared" si="2"/>
        <v>92.608325925925911</v>
      </c>
    </row>
    <row r="16" spans="1:16" ht="28.5" customHeight="1" outlineLevel="1" x14ac:dyDescent="0.2">
      <c r="A16" s="15"/>
      <c r="B16" s="19" t="s">
        <v>177</v>
      </c>
      <c r="C16" s="12" t="s">
        <v>63</v>
      </c>
      <c r="D16" s="12" t="s">
        <v>178</v>
      </c>
      <c r="E16" s="20"/>
      <c r="F16" s="14"/>
      <c r="G16" s="14"/>
      <c r="H16" s="14"/>
      <c r="I16" s="14"/>
      <c r="J16" s="14"/>
      <c r="K16" s="6">
        <v>850000</v>
      </c>
      <c r="L16" s="5">
        <v>850000</v>
      </c>
      <c r="M16" s="63">
        <v>482044</v>
      </c>
      <c r="N16" s="63">
        <f t="shared" ref="N16" si="7">L16-M16</f>
        <v>367956</v>
      </c>
      <c r="O16" s="63">
        <f t="shared" ref="O16" si="8">M16/L16*100</f>
        <v>56.711058823529413</v>
      </c>
      <c r="P16" s="63">
        <f t="shared" si="2"/>
        <v>56.711058823529413</v>
      </c>
    </row>
    <row r="17" spans="1:16" ht="28.5" customHeight="1" outlineLevel="1" x14ac:dyDescent="0.2">
      <c r="A17" s="15"/>
      <c r="B17" s="19" t="s">
        <v>179</v>
      </c>
      <c r="C17" s="12" t="s">
        <v>62</v>
      </c>
      <c r="D17" s="12" t="s">
        <v>180</v>
      </c>
      <c r="E17" s="14"/>
      <c r="F17" s="14"/>
      <c r="G17" s="14"/>
      <c r="H17" s="14"/>
      <c r="I17" s="14"/>
      <c r="J17" s="14"/>
      <c r="K17" s="6">
        <v>18168515.899999999</v>
      </c>
      <c r="L17" s="89">
        <v>11617498.9</v>
      </c>
      <c r="M17" s="63">
        <v>2967114.1</v>
      </c>
      <c r="N17" s="63">
        <f t="shared" si="5"/>
        <v>8650384.8000000007</v>
      </c>
      <c r="O17" s="63">
        <f t="shared" si="6"/>
        <v>25.540042013690229</v>
      </c>
      <c r="P17" s="63">
        <f t="shared" si="2"/>
        <v>16.331075781484166</v>
      </c>
    </row>
    <row r="18" spans="1:16" ht="28.5" customHeight="1" outlineLevel="1" x14ac:dyDescent="0.2">
      <c r="A18" s="15"/>
      <c r="B18" s="19" t="s">
        <v>179</v>
      </c>
      <c r="C18" s="12" t="s">
        <v>63</v>
      </c>
      <c r="D18" s="12" t="s">
        <v>180</v>
      </c>
      <c r="E18" s="14"/>
      <c r="F18" s="14"/>
      <c r="G18" s="14"/>
      <c r="H18" s="14"/>
      <c r="I18" s="14"/>
      <c r="J18" s="14"/>
      <c r="K18" s="6">
        <v>600000</v>
      </c>
      <c r="L18" s="89">
        <v>600000</v>
      </c>
      <c r="M18" s="63">
        <v>299350</v>
      </c>
      <c r="N18" s="63">
        <f t="shared" si="5"/>
        <v>300650</v>
      </c>
      <c r="O18" s="63">
        <f t="shared" si="6"/>
        <v>49.891666666666666</v>
      </c>
      <c r="P18" s="63">
        <f t="shared" si="2"/>
        <v>49.891666666666666</v>
      </c>
    </row>
    <row r="19" spans="1:16" ht="39.75" customHeight="1" outlineLevel="1" x14ac:dyDescent="0.2">
      <c r="A19" s="15"/>
      <c r="B19" s="19" t="s">
        <v>414</v>
      </c>
      <c r="C19" s="12" t="s">
        <v>62</v>
      </c>
      <c r="D19" s="12" t="s">
        <v>339</v>
      </c>
      <c r="E19" s="20"/>
      <c r="F19" s="14"/>
      <c r="G19" s="14"/>
      <c r="H19" s="14"/>
      <c r="I19" s="14"/>
      <c r="J19" s="14"/>
      <c r="K19" s="6">
        <v>40000</v>
      </c>
      <c r="L19" s="5">
        <v>40000</v>
      </c>
      <c r="M19" s="63">
        <v>40000</v>
      </c>
      <c r="N19" s="63">
        <f t="shared" si="5"/>
        <v>0</v>
      </c>
      <c r="O19" s="63">
        <f t="shared" si="6"/>
        <v>100</v>
      </c>
      <c r="P19" s="63">
        <f t="shared" si="2"/>
        <v>100</v>
      </c>
    </row>
    <row r="20" spans="1:16" s="25" customFormat="1" ht="29.25" customHeight="1" outlineLevel="1" x14ac:dyDescent="0.2">
      <c r="A20" s="10" t="s">
        <v>277</v>
      </c>
      <c r="B20" s="21" t="s">
        <v>288</v>
      </c>
      <c r="C20" s="12"/>
      <c r="D20" s="13" t="s">
        <v>289</v>
      </c>
      <c r="E20" s="22"/>
      <c r="F20" s="23"/>
      <c r="G20" s="23"/>
      <c r="H20" s="23"/>
      <c r="I20" s="23"/>
      <c r="J20" s="23"/>
      <c r="K20" s="24">
        <f t="shared" ref="K20:M21" si="9">K21</f>
        <v>200000</v>
      </c>
      <c r="L20" s="24">
        <f t="shared" si="9"/>
        <v>200000</v>
      </c>
      <c r="M20" s="24">
        <f t="shared" si="9"/>
        <v>14900</v>
      </c>
      <c r="N20" s="64">
        <f t="shared" si="5"/>
        <v>185100</v>
      </c>
      <c r="O20" s="64">
        <f t="shared" si="6"/>
        <v>7.4499999999999993</v>
      </c>
      <c r="P20" s="64">
        <f t="shared" si="2"/>
        <v>7.4499999999999993</v>
      </c>
    </row>
    <row r="21" spans="1:16" s="25" customFormat="1" ht="29.25" customHeight="1" outlineLevel="1" x14ac:dyDescent="0.2">
      <c r="A21" s="15" t="s">
        <v>280</v>
      </c>
      <c r="B21" s="26" t="s">
        <v>290</v>
      </c>
      <c r="C21" s="17"/>
      <c r="D21" s="17" t="s">
        <v>291</v>
      </c>
      <c r="E21" s="27"/>
      <c r="F21" s="28"/>
      <c r="G21" s="28"/>
      <c r="H21" s="28"/>
      <c r="I21" s="28"/>
      <c r="J21" s="28"/>
      <c r="K21" s="4">
        <f t="shared" si="9"/>
        <v>200000</v>
      </c>
      <c r="L21" s="4">
        <f t="shared" si="9"/>
        <v>200000</v>
      </c>
      <c r="M21" s="4">
        <f t="shared" si="9"/>
        <v>14900</v>
      </c>
      <c r="N21" s="79">
        <f t="shared" si="5"/>
        <v>185100</v>
      </c>
      <c r="O21" s="79">
        <f t="shared" si="6"/>
        <v>7.4499999999999993</v>
      </c>
      <c r="P21" s="79">
        <f t="shared" si="2"/>
        <v>7.4499999999999993</v>
      </c>
    </row>
    <row r="22" spans="1:16" s="25" customFormat="1" ht="29.25" customHeight="1" outlineLevel="1" x14ac:dyDescent="0.2">
      <c r="A22" s="29"/>
      <c r="B22" s="30" t="s">
        <v>292</v>
      </c>
      <c r="C22" s="12" t="s">
        <v>62</v>
      </c>
      <c r="D22" s="12" t="s">
        <v>340</v>
      </c>
      <c r="E22" s="31"/>
      <c r="F22" s="32"/>
      <c r="G22" s="32"/>
      <c r="H22" s="32"/>
      <c r="I22" s="32"/>
      <c r="J22" s="32"/>
      <c r="K22" s="6">
        <v>200000</v>
      </c>
      <c r="L22" s="5">
        <v>200000</v>
      </c>
      <c r="M22" s="63">
        <v>14900</v>
      </c>
      <c r="N22" s="63">
        <f t="shared" si="5"/>
        <v>185100</v>
      </c>
      <c r="O22" s="63">
        <f t="shared" si="6"/>
        <v>7.4499999999999993</v>
      </c>
      <c r="P22" s="63">
        <f t="shared" si="2"/>
        <v>7.4499999999999993</v>
      </c>
    </row>
    <row r="23" spans="1:16" s="25" customFormat="1" ht="29.25" customHeight="1" outlineLevel="1" x14ac:dyDescent="0.2">
      <c r="A23" s="10" t="s">
        <v>168</v>
      </c>
      <c r="B23" s="21" t="s">
        <v>278</v>
      </c>
      <c r="C23" s="13"/>
      <c r="D23" s="13" t="s">
        <v>279</v>
      </c>
      <c r="E23" s="22"/>
      <c r="F23" s="23"/>
      <c r="G23" s="23"/>
      <c r="H23" s="23"/>
      <c r="I23" s="23"/>
      <c r="J23" s="23"/>
      <c r="K23" s="24">
        <f t="shared" ref="K23:M24" si="10">K24</f>
        <v>200000</v>
      </c>
      <c r="L23" s="24">
        <f t="shared" si="10"/>
        <v>200000</v>
      </c>
      <c r="M23" s="24">
        <f t="shared" si="10"/>
        <v>73200</v>
      </c>
      <c r="N23" s="64">
        <f t="shared" si="5"/>
        <v>126800</v>
      </c>
      <c r="O23" s="64">
        <f t="shared" si="6"/>
        <v>36.6</v>
      </c>
      <c r="P23" s="63">
        <f t="shared" si="2"/>
        <v>36.6</v>
      </c>
    </row>
    <row r="24" spans="1:16" s="25" customFormat="1" ht="29.25" customHeight="1" outlineLevel="1" x14ac:dyDescent="0.2">
      <c r="A24" s="15" t="s">
        <v>155</v>
      </c>
      <c r="B24" s="16" t="s">
        <v>281</v>
      </c>
      <c r="C24" s="17"/>
      <c r="D24" s="17" t="s">
        <v>282</v>
      </c>
      <c r="E24" s="27"/>
      <c r="F24" s="28"/>
      <c r="G24" s="28"/>
      <c r="H24" s="28"/>
      <c r="I24" s="28"/>
      <c r="J24" s="28"/>
      <c r="K24" s="4">
        <f t="shared" si="10"/>
        <v>200000</v>
      </c>
      <c r="L24" s="4">
        <f t="shared" si="10"/>
        <v>200000</v>
      </c>
      <c r="M24" s="4">
        <f t="shared" si="10"/>
        <v>73200</v>
      </c>
      <c r="N24" s="79">
        <f t="shared" si="5"/>
        <v>126800</v>
      </c>
      <c r="O24" s="79">
        <f t="shared" si="6"/>
        <v>36.6</v>
      </c>
      <c r="P24" s="79">
        <f t="shared" si="2"/>
        <v>36.6</v>
      </c>
    </row>
    <row r="25" spans="1:16" s="25" customFormat="1" ht="29.25" customHeight="1" outlineLevel="1" x14ac:dyDescent="0.2">
      <c r="A25" s="29"/>
      <c r="B25" s="30" t="s">
        <v>284</v>
      </c>
      <c r="C25" s="12" t="s">
        <v>62</v>
      </c>
      <c r="D25" s="12" t="s">
        <v>283</v>
      </c>
      <c r="E25" s="31"/>
      <c r="F25" s="32"/>
      <c r="G25" s="32"/>
      <c r="H25" s="32"/>
      <c r="I25" s="32"/>
      <c r="J25" s="32"/>
      <c r="K25" s="6">
        <v>200000</v>
      </c>
      <c r="L25" s="5">
        <v>200000</v>
      </c>
      <c r="M25" s="63">
        <v>73200</v>
      </c>
      <c r="N25" s="63">
        <f t="shared" si="5"/>
        <v>126800</v>
      </c>
      <c r="O25" s="63">
        <f t="shared" si="6"/>
        <v>36.6</v>
      </c>
      <c r="P25" s="63">
        <f t="shared" si="2"/>
        <v>36.6</v>
      </c>
    </row>
    <row r="26" spans="1:16" ht="44.25" customHeight="1" outlineLevel="1" x14ac:dyDescent="0.2">
      <c r="A26" s="10" t="s">
        <v>169</v>
      </c>
      <c r="B26" s="21" t="s">
        <v>115</v>
      </c>
      <c r="C26" s="13"/>
      <c r="D26" s="13" t="s">
        <v>110</v>
      </c>
      <c r="E26" s="33" t="e">
        <f>E27</f>
        <v>#REF!</v>
      </c>
      <c r="F26" s="14"/>
      <c r="G26" s="14"/>
      <c r="H26" s="14"/>
      <c r="I26" s="14"/>
      <c r="J26" s="14"/>
      <c r="K26" s="24">
        <f t="shared" ref="K26:M26" si="11">K27</f>
        <v>19300789.829999998</v>
      </c>
      <c r="L26" s="24">
        <f t="shared" si="11"/>
        <v>3004023.35</v>
      </c>
      <c r="M26" s="24">
        <f t="shared" si="11"/>
        <v>1945797.64</v>
      </c>
      <c r="N26" s="64">
        <f t="shared" si="5"/>
        <v>1058225.7100000002</v>
      </c>
      <c r="O26" s="64">
        <f t="shared" si="6"/>
        <v>64.773053112253592</v>
      </c>
      <c r="P26" s="64">
        <f t="shared" si="2"/>
        <v>10.081440485795913</v>
      </c>
    </row>
    <row r="27" spans="1:16" ht="39.75" customHeight="1" outlineLevel="1" x14ac:dyDescent="0.2">
      <c r="A27" s="15" t="s">
        <v>181</v>
      </c>
      <c r="B27" s="26" t="s">
        <v>111</v>
      </c>
      <c r="C27" s="17"/>
      <c r="D27" s="17" t="s">
        <v>112</v>
      </c>
      <c r="E27" s="8" t="e">
        <f>E28+#REF!</f>
        <v>#REF!</v>
      </c>
      <c r="F27" s="14"/>
      <c r="G27" s="14"/>
      <c r="H27" s="14"/>
      <c r="I27" s="14"/>
      <c r="J27" s="14"/>
      <c r="K27" s="101">
        <f>K28+K29</f>
        <v>19300789.829999998</v>
      </c>
      <c r="L27" s="101">
        <f t="shared" ref="L27:N27" si="12">L28+L29</f>
        <v>3004023.35</v>
      </c>
      <c r="M27" s="101">
        <f t="shared" si="12"/>
        <v>1945797.64</v>
      </c>
      <c r="N27" s="101">
        <f t="shared" si="12"/>
        <v>1058225.71</v>
      </c>
      <c r="O27" s="79">
        <f t="shared" si="6"/>
        <v>64.773053112253592</v>
      </c>
      <c r="P27" s="79">
        <f t="shared" si="2"/>
        <v>10.081440485795913</v>
      </c>
    </row>
    <row r="28" spans="1:16" ht="39.75" customHeight="1" outlineLevel="1" x14ac:dyDescent="0.2">
      <c r="A28" s="29"/>
      <c r="B28" s="19" t="s">
        <v>113</v>
      </c>
      <c r="C28" s="12" t="s">
        <v>62</v>
      </c>
      <c r="D28" s="12" t="s">
        <v>114</v>
      </c>
      <c r="E28" s="6">
        <v>1912.51</v>
      </c>
      <c r="F28" s="14"/>
      <c r="G28" s="14"/>
      <c r="H28" s="14"/>
      <c r="I28" s="14"/>
      <c r="J28" s="14"/>
      <c r="K28" s="6">
        <v>2500000</v>
      </c>
      <c r="L28" s="148">
        <v>2500000</v>
      </c>
      <c r="M28" s="63">
        <v>1945797.64</v>
      </c>
      <c r="N28" s="63">
        <f t="shared" si="5"/>
        <v>554202.3600000001</v>
      </c>
      <c r="O28" s="63">
        <f t="shared" si="6"/>
        <v>77.831905599999999</v>
      </c>
      <c r="P28" s="63">
        <f t="shared" si="2"/>
        <v>77.831905599999999</v>
      </c>
    </row>
    <row r="29" spans="1:16" ht="39.75" customHeight="1" outlineLevel="1" x14ac:dyDescent="0.2">
      <c r="A29" s="29"/>
      <c r="B29" s="104" t="s">
        <v>415</v>
      </c>
      <c r="C29" s="12" t="s">
        <v>62</v>
      </c>
      <c r="D29" s="105" t="s">
        <v>416</v>
      </c>
      <c r="E29" s="45"/>
      <c r="F29" s="14"/>
      <c r="G29" s="14"/>
      <c r="H29" s="14"/>
      <c r="I29" s="14"/>
      <c r="J29" s="14"/>
      <c r="K29" s="89">
        <v>16800789.829999998</v>
      </c>
      <c r="L29" s="7">
        <v>504023.35</v>
      </c>
      <c r="M29" s="63">
        <v>0</v>
      </c>
      <c r="N29" s="63">
        <f t="shared" si="5"/>
        <v>504023.35</v>
      </c>
      <c r="O29" s="63">
        <f t="shared" ref="O29" si="13">M29/L29*100</f>
        <v>0</v>
      </c>
      <c r="P29" s="63">
        <f t="shared" si="2"/>
        <v>0</v>
      </c>
    </row>
    <row r="30" spans="1:16" ht="32.25" customHeight="1" outlineLevel="1" x14ac:dyDescent="0.2">
      <c r="A30" s="10" t="s">
        <v>170</v>
      </c>
      <c r="B30" s="11" t="s">
        <v>116</v>
      </c>
      <c r="C30" s="13"/>
      <c r="D30" s="13" t="s">
        <v>7</v>
      </c>
      <c r="E30" s="14"/>
      <c r="F30" s="14"/>
      <c r="G30" s="14"/>
      <c r="H30" s="14"/>
      <c r="I30" s="14"/>
      <c r="J30" s="14"/>
      <c r="K30" s="90">
        <f>K31</f>
        <v>246127829.38999999</v>
      </c>
      <c r="L30" s="90">
        <f>L31</f>
        <v>257236439.01999998</v>
      </c>
      <c r="M30" s="33">
        <f>M31</f>
        <v>55266115.679999992</v>
      </c>
      <c r="N30" s="64">
        <f t="shared" si="5"/>
        <v>201970323.33999997</v>
      </c>
      <c r="O30" s="64">
        <f t="shared" si="6"/>
        <v>21.484559454542552</v>
      </c>
      <c r="P30" s="64">
        <f t="shared" si="2"/>
        <v>22.454232752537905</v>
      </c>
    </row>
    <row r="31" spans="1:16" ht="32.25" customHeight="1" outlineLevel="1" x14ac:dyDescent="0.2">
      <c r="A31" s="15" t="s">
        <v>300</v>
      </c>
      <c r="B31" s="26" t="s">
        <v>71</v>
      </c>
      <c r="C31" s="17"/>
      <c r="D31" s="17" t="s">
        <v>72</v>
      </c>
      <c r="E31" s="14"/>
      <c r="F31" s="14"/>
      <c r="G31" s="14"/>
      <c r="H31" s="14"/>
      <c r="I31" s="14"/>
      <c r="J31" s="14"/>
      <c r="K31" s="91">
        <f>K33+K35+K34+K32</f>
        <v>246127829.38999999</v>
      </c>
      <c r="L31" s="91">
        <f t="shared" ref="L31:M31" si="14">L33+L35+L34+L32</f>
        <v>257236439.01999998</v>
      </c>
      <c r="M31" s="91">
        <f t="shared" si="14"/>
        <v>55266115.679999992</v>
      </c>
      <c r="N31" s="79">
        <f t="shared" si="5"/>
        <v>201970323.33999997</v>
      </c>
      <c r="O31" s="79">
        <f t="shared" si="6"/>
        <v>21.484559454542552</v>
      </c>
      <c r="P31" s="79">
        <f t="shared" si="2"/>
        <v>22.454232752537905</v>
      </c>
    </row>
    <row r="32" spans="1:16" ht="32.25" customHeight="1" outlineLevel="1" x14ac:dyDescent="0.2">
      <c r="A32" s="29"/>
      <c r="B32" s="19" t="s">
        <v>273</v>
      </c>
      <c r="C32" s="12" t="s">
        <v>62</v>
      </c>
      <c r="D32" s="12" t="s">
        <v>474</v>
      </c>
      <c r="E32" s="14"/>
      <c r="F32" s="14"/>
      <c r="G32" s="14"/>
      <c r="H32" s="14"/>
      <c r="I32" s="14"/>
      <c r="J32" s="14"/>
      <c r="K32" s="89">
        <v>0</v>
      </c>
      <c r="L32" s="89">
        <v>1239884.6299999999</v>
      </c>
      <c r="M32" s="89">
        <v>1200000</v>
      </c>
      <c r="N32" s="63">
        <f t="shared" si="5"/>
        <v>39884.629999999888</v>
      </c>
      <c r="O32" s="63">
        <f t="shared" ref="O32" si="15">M32/L32*100</f>
        <v>96.783198288376241</v>
      </c>
      <c r="P32" s="63">
        <v>0</v>
      </c>
    </row>
    <row r="33" spans="1:16" ht="18" customHeight="1" outlineLevel="1" x14ac:dyDescent="0.2">
      <c r="A33" s="29"/>
      <c r="B33" s="19" t="s">
        <v>73</v>
      </c>
      <c r="C33" s="12" t="s">
        <v>62</v>
      </c>
      <c r="D33" s="12" t="s">
        <v>8</v>
      </c>
      <c r="E33" s="14"/>
      <c r="F33" s="14"/>
      <c r="G33" s="14"/>
      <c r="H33" s="14"/>
      <c r="I33" s="14"/>
      <c r="J33" s="14"/>
      <c r="K33" s="6">
        <v>23691230</v>
      </c>
      <c r="L33" s="89">
        <v>25359955</v>
      </c>
      <c r="M33" s="63">
        <v>20807058.629999999</v>
      </c>
      <c r="N33" s="63">
        <f t="shared" si="5"/>
        <v>4552896.370000001</v>
      </c>
      <c r="O33" s="63">
        <f t="shared" si="6"/>
        <v>82.046906747271436</v>
      </c>
      <c r="P33" s="63">
        <f t="shared" si="2"/>
        <v>87.825995653243837</v>
      </c>
    </row>
    <row r="34" spans="1:16" ht="82.5" customHeight="1" outlineLevel="1" x14ac:dyDescent="0.2">
      <c r="A34" s="29"/>
      <c r="B34" s="107" t="s">
        <v>417</v>
      </c>
      <c r="C34" s="106" t="s">
        <v>62</v>
      </c>
      <c r="D34" s="106" t="s">
        <v>418</v>
      </c>
      <c r="E34" s="14"/>
      <c r="F34" s="14"/>
      <c r="G34" s="14"/>
      <c r="H34" s="14"/>
      <c r="I34" s="14"/>
      <c r="J34" s="14"/>
      <c r="K34" s="6">
        <v>209077923.38999999</v>
      </c>
      <c r="L34" s="89">
        <v>209077923.38999999</v>
      </c>
      <c r="M34" s="63">
        <v>12006156.77</v>
      </c>
      <c r="N34" s="63">
        <f t="shared" si="5"/>
        <v>197071766.61999997</v>
      </c>
      <c r="O34" s="63">
        <f t="shared" ref="O34" si="16">M34/L34*100</f>
        <v>5.7424316136929088</v>
      </c>
      <c r="P34" s="63">
        <f t="shared" si="2"/>
        <v>5.7424316136929088</v>
      </c>
    </row>
    <row r="35" spans="1:16" ht="28.5" customHeight="1" outlineLevel="1" x14ac:dyDescent="0.2">
      <c r="A35" s="29"/>
      <c r="B35" s="19" t="s">
        <v>405</v>
      </c>
      <c r="C35" s="12" t="s">
        <v>62</v>
      </c>
      <c r="D35" s="12" t="s">
        <v>419</v>
      </c>
      <c r="E35" s="14"/>
      <c r="F35" s="14"/>
      <c r="G35" s="14"/>
      <c r="H35" s="14"/>
      <c r="I35" s="14"/>
      <c r="J35" s="14"/>
      <c r="K35" s="6">
        <v>13358676</v>
      </c>
      <c r="L35" s="89">
        <v>21558676</v>
      </c>
      <c r="M35" s="63">
        <v>21252900.280000001</v>
      </c>
      <c r="N35" s="63">
        <f t="shared" ref="N35" si="17">L35-M35</f>
        <v>305775.71999999881</v>
      </c>
      <c r="O35" s="63">
        <f t="shared" ref="O35" si="18">M35/L35*100</f>
        <v>98.581658168618532</v>
      </c>
      <c r="P35" s="63">
        <f t="shared" si="2"/>
        <v>159.09436144719734</v>
      </c>
    </row>
    <row r="36" spans="1:16" ht="40.5" customHeight="1" outlineLevel="1" x14ac:dyDescent="0.2">
      <c r="A36" s="10" t="s">
        <v>171</v>
      </c>
      <c r="B36" s="34" t="s">
        <v>500</v>
      </c>
      <c r="C36" s="13"/>
      <c r="D36" s="13" t="s">
        <v>9</v>
      </c>
      <c r="E36" s="14"/>
      <c r="F36" s="14"/>
      <c r="G36" s="14"/>
      <c r="H36" s="14"/>
      <c r="I36" s="14"/>
      <c r="J36" s="14"/>
      <c r="K36" s="90">
        <f>K41+K37</f>
        <v>13957869.210000001</v>
      </c>
      <c r="L36" s="90">
        <f>L41+L37</f>
        <v>13589344.879999999</v>
      </c>
      <c r="M36" s="33">
        <f>M41+M37</f>
        <v>10519993.720000001</v>
      </c>
      <c r="N36" s="64">
        <f t="shared" si="5"/>
        <v>3069351.1599999983</v>
      </c>
      <c r="O36" s="64">
        <f>M36/L36*100</f>
        <v>77.413545780876532</v>
      </c>
      <c r="P36" s="64">
        <f t="shared" si="2"/>
        <v>75.369625275346735</v>
      </c>
    </row>
    <row r="37" spans="1:16" ht="28.5" customHeight="1" outlineLevel="1" x14ac:dyDescent="0.2">
      <c r="A37" s="29" t="s">
        <v>74</v>
      </c>
      <c r="B37" s="35" t="s">
        <v>117</v>
      </c>
      <c r="C37" s="12"/>
      <c r="D37" s="12" t="s">
        <v>10</v>
      </c>
      <c r="E37" s="14"/>
      <c r="F37" s="14"/>
      <c r="G37" s="14"/>
      <c r="H37" s="14"/>
      <c r="I37" s="14"/>
      <c r="J37" s="14"/>
      <c r="K37" s="89">
        <f>K38</f>
        <v>12424320</v>
      </c>
      <c r="L37" s="89">
        <f t="shared" ref="L37:N37" si="19">L38</f>
        <v>11968576.529999999</v>
      </c>
      <c r="M37" s="89">
        <f t="shared" si="19"/>
        <v>8900922.0500000007</v>
      </c>
      <c r="N37" s="89">
        <f t="shared" si="19"/>
        <v>3067654.4799999991</v>
      </c>
      <c r="O37" s="63">
        <f t="shared" si="6"/>
        <v>74.369095002143922</v>
      </c>
      <c r="P37" s="63">
        <f t="shared" si="2"/>
        <v>71.641120399345809</v>
      </c>
    </row>
    <row r="38" spans="1:16" ht="33" customHeight="1" outlineLevel="1" x14ac:dyDescent="0.2">
      <c r="A38" s="15" t="s">
        <v>341</v>
      </c>
      <c r="B38" s="36" t="s">
        <v>75</v>
      </c>
      <c r="C38" s="17"/>
      <c r="D38" s="17" t="s">
        <v>76</v>
      </c>
      <c r="E38" s="14"/>
      <c r="F38" s="14"/>
      <c r="G38" s="14"/>
      <c r="H38" s="14"/>
      <c r="I38" s="14"/>
      <c r="J38" s="14"/>
      <c r="K38" s="8">
        <f>K39+K40</f>
        <v>12424320</v>
      </c>
      <c r="L38" s="8">
        <f t="shared" ref="L38:M38" si="20">L39+L40</f>
        <v>11968576.529999999</v>
      </c>
      <c r="M38" s="8">
        <f t="shared" si="20"/>
        <v>8900922.0500000007</v>
      </c>
      <c r="N38" s="8">
        <f t="shared" ref="N38" si="21">N39+N40</f>
        <v>3067654.4799999991</v>
      </c>
      <c r="O38" s="79">
        <f>M38/L38*100</f>
        <v>74.369095002143922</v>
      </c>
      <c r="P38" s="79">
        <f t="shared" si="2"/>
        <v>71.641120399345809</v>
      </c>
    </row>
    <row r="39" spans="1:16" ht="33" customHeight="1" outlineLevel="1" x14ac:dyDescent="0.2">
      <c r="A39" s="15"/>
      <c r="B39" s="35" t="s">
        <v>342</v>
      </c>
      <c r="C39" s="12" t="s">
        <v>62</v>
      </c>
      <c r="D39" s="12" t="s">
        <v>45</v>
      </c>
      <c r="E39" s="14"/>
      <c r="F39" s="14"/>
      <c r="G39" s="14"/>
      <c r="H39" s="14"/>
      <c r="I39" s="14"/>
      <c r="J39" s="14"/>
      <c r="K39" s="6">
        <v>11804320</v>
      </c>
      <c r="L39" s="89">
        <v>11348576.529999999</v>
      </c>
      <c r="M39" s="63">
        <v>8473307.0700000003</v>
      </c>
      <c r="N39" s="63">
        <f t="shared" si="5"/>
        <v>2875269.459999999</v>
      </c>
      <c r="O39" s="63">
        <f t="shared" si="6"/>
        <v>74.664051897617156</v>
      </c>
      <c r="P39" s="63">
        <f t="shared" si="2"/>
        <v>71.781407738861702</v>
      </c>
    </row>
    <row r="40" spans="1:16" ht="28.5" customHeight="1" outlineLevel="1" x14ac:dyDescent="0.2">
      <c r="A40" s="10"/>
      <c r="B40" s="30" t="s">
        <v>118</v>
      </c>
      <c r="C40" s="12" t="s">
        <v>62</v>
      </c>
      <c r="D40" s="12" t="s">
        <v>108</v>
      </c>
      <c r="E40" s="14"/>
      <c r="F40" s="14"/>
      <c r="G40" s="14"/>
      <c r="H40" s="14"/>
      <c r="I40" s="14"/>
      <c r="J40" s="14"/>
      <c r="K40" s="6">
        <v>620000</v>
      </c>
      <c r="L40" s="89">
        <v>620000</v>
      </c>
      <c r="M40" s="63">
        <v>427614.98</v>
      </c>
      <c r="N40" s="63">
        <f t="shared" si="5"/>
        <v>192385.02000000002</v>
      </c>
      <c r="O40" s="63">
        <f t="shared" si="6"/>
        <v>68.970158064516127</v>
      </c>
      <c r="P40" s="63">
        <f t="shared" si="2"/>
        <v>68.970158064516127</v>
      </c>
    </row>
    <row r="41" spans="1:16" ht="45" customHeight="1" outlineLevel="1" x14ac:dyDescent="0.2">
      <c r="A41" s="29" t="s">
        <v>156</v>
      </c>
      <c r="B41" s="35" t="s">
        <v>119</v>
      </c>
      <c r="C41" s="12"/>
      <c r="D41" s="12" t="s">
        <v>46</v>
      </c>
      <c r="E41" s="14"/>
      <c r="F41" s="14"/>
      <c r="G41" s="14"/>
      <c r="H41" s="14"/>
      <c r="I41" s="14"/>
      <c r="J41" s="14"/>
      <c r="K41" s="89">
        <f>K42</f>
        <v>1533549.21</v>
      </c>
      <c r="L41" s="89">
        <f>L42</f>
        <v>1620768.35</v>
      </c>
      <c r="M41" s="89">
        <f t="shared" ref="M41:N41" si="22">M42</f>
        <v>1619071.67</v>
      </c>
      <c r="N41" s="89">
        <f t="shared" si="22"/>
        <v>1696.6800000001676</v>
      </c>
      <c r="O41" s="63">
        <f t="shared" si="6"/>
        <v>99.89531631710355</v>
      </c>
      <c r="P41" s="63">
        <f t="shared" si="2"/>
        <v>105.57676659101145</v>
      </c>
    </row>
    <row r="42" spans="1:16" ht="23.25" customHeight="1" outlineLevel="1" x14ac:dyDescent="0.2">
      <c r="A42" s="37"/>
      <c r="B42" s="35" t="s">
        <v>420</v>
      </c>
      <c r="C42" s="12" t="s">
        <v>62</v>
      </c>
      <c r="D42" s="12" t="s">
        <v>120</v>
      </c>
      <c r="E42" s="14"/>
      <c r="F42" s="14"/>
      <c r="G42" s="14"/>
      <c r="H42" s="14"/>
      <c r="I42" s="14"/>
      <c r="J42" s="14"/>
      <c r="K42" s="6">
        <v>1533549.21</v>
      </c>
      <c r="L42" s="89">
        <v>1620768.35</v>
      </c>
      <c r="M42" s="63">
        <v>1619071.67</v>
      </c>
      <c r="N42" s="63">
        <f t="shared" si="5"/>
        <v>1696.6800000001676</v>
      </c>
      <c r="O42" s="63">
        <f t="shared" si="6"/>
        <v>99.89531631710355</v>
      </c>
      <c r="P42" s="63">
        <f t="shared" si="2"/>
        <v>105.57676659101145</v>
      </c>
    </row>
    <row r="43" spans="1:16" ht="33" customHeight="1" outlineLevel="1" x14ac:dyDescent="0.2">
      <c r="A43" s="10" t="s">
        <v>172</v>
      </c>
      <c r="B43" s="21" t="s">
        <v>121</v>
      </c>
      <c r="C43" s="13"/>
      <c r="D43" s="13" t="s">
        <v>5</v>
      </c>
      <c r="E43" s="14"/>
      <c r="F43" s="14"/>
      <c r="G43" s="14"/>
      <c r="H43" s="14"/>
      <c r="I43" s="14"/>
      <c r="J43" s="14"/>
      <c r="K43" s="90">
        <f>K48+K44+K46</f>
        <v>23198205</v>
      </c>
      <c r="L43" s="90">
        <f t="shared" ref="L43" si="23">L48+L44+L46</f>
        <v>23302800</v>
      </c>
      <c r="M43" s="90">
        <f>M48+M44+M46</f>
        <v>8711212.7799999993</v>
      </c>
      <c r="N43" s="90">
        <f>L43-M43</f>
        <v>14591587.220000001</v>
      </c>
      <c r="O43" s="64">
        <f t="shared" si="6"/>
        <v>37.382686973239267</v>
      </c>
      <c r="P43" s="64">
        <f t="shared" si="2"/>
        <v>37.551236313326825</v>
      </c>
    </row>
    <row r="44" spans="1:16" ht="30" customHeight="1" outlineLevel="1" x14ac:dyDescent="0.2">
      <c r="A44" s="29" t="s">
        <v>157</v>
      </c>
      <c r="B44" s="109" t="s">
        <v>421</v>
      </c>
      <c r="C44" s="108"/>
      <c r="D44" s="108" t="s">
        <v>422</v>
      </c>
      <c r="E44" s="14"/>
      <c r="F44" s="14"/>
      <c r="G44" s="14"/>
      <c r="H44" s="14"/>
      <c r="I44" s="14"/>
      <c r="J44" s="14"/>
      <c r="K44" s="6">
        <f>K45</f>
        <v>6337518</v>
      </c>
      <c r="L44" s="89">
        <f>L45</f>
        <v>6337518</v>
      </c>
      <c r="M44" s="89">
        <f>M45</f>
        <v>3882787.58</v>
      </c>
      <c r="N44" s="63">
        <f t="shared" si="5"/>
        <v>2454730.42</v>
      </c>
      <c r="O44" s="63">
        <f t="shared" si="6"/>
        <v>61.266691155748987</v>
      </c>
      <c r="P44" s="63">
        <f t="shared" si="2"/>
        <v>61.266691155748987</v>
      </c>
    </row>
    <row r="45" spans="1:16" ht="33" customHeight="1" outlineLevel="1" x14ac:dyDescent="0.2">
      <c r="A45" s="10"/>
      <c r="B45" s="109" t="s">
        <v>123</v>
      </c>
      <c r="C45" s="108" t="s">
        <v>62</v>
      </c>
      <c r="D45" s="108" t="s">
        <v>423</v>
      </c>
      <c r="E45" s="14"/>
      <c r="F45" s="14"/>
      <c r="G45" s="14"/>
      <c r="H45" s="14"/>
      <c r="I45" s="14"/>
      <c r="J45" s="14"/>
      <c r="K45" s="6">
        <v>6337518</v>
      </c>
      <c r="L45" s="89">
        <v>6337518</v>
      </c>
      <c r="M45" s="63">
        <v>3882787.58</v>
      </c>
      <c r="N45" s="63">
        <f t="shared" si="5"/>
        <v>2454730.42</v>
      </c>
      <c r="O45" s="63">
        <f t="shared" si="6"/>
        <v>61.266691155748987</v>
      </c>
      <c r="P45" s="63">
        <f t="shared" si="2"/>
        <v>61.266691155748987</v>
      </c>
    </row>
    <row r="46" spans="1:16" ht="45.75" customHeight="1" outlineLevel="1" x14ac:dyDescent="0.2">
      <c r="A46" s="29" t="s">
        <v>158</v>
      </c>
      <c r="B46" s="111" t="s">
        <v>424</v>
      </c>
      <c r="C46" s="110"/>
      <c r="D46" s="110" t="s">
        <v>425</v>
      </c>
      <c r="E46" s="14"/>
      <c r="F46" s="14"/>
      <c r="G46" s="14"/>
      <c r="H46" s="14"/>
      <c r="I46" s="14"/>
      <c r="J46" s="14"/>
      <c r="K46" s="6">
        <f>K47</f>
        <v>289483</v>
      </c>
      <c r="L46" s="6">
        <f t="shared" ref="L46:N46" si="24">L47</f>
        <v>394078</v>
      </c>
      <c r="M46" s="6">
        <f t="shared" si="24"/>
        <v>304425.2</v>
      </c>
      <c r="N46" s="6">
        <f t="shared" si="24"/>
        <v>89652.799999999988</v>
      </c>
      <c r="O46" s="63">
        <f t="shared" ref="O46:O47" si="25">M46/L46*100</f>
        <v>77.249986043372132</v>
      </c>
      <c r="P46" s="63">
        <f t="shared" si="2"/>
        <v>105.16168479668929</v>
      </c>
    </row>
    <row r="47" spans="1:16" ht="33" customHeight="1" outlineLevel="1" x14ac:dyDescent="0.2">
      <c r="A47" s="10"/>
      <c r="B47" s="111" t="s">
        <v>123</v>
      </c>
      <c r="C47" s="110" t="s">
        <v>62</v>
      </c>
      <c r="D47" s="110" t="s">
        <v>426</v>
      </c>
      <c r="E47" s="14"/>
      <c r="F47" s="14"/>
      <c r="G47" s="14"/>
      <c r="H47" s="14"/>
      <c r="I47" s="14"/>
      <c r="J47" s="14"/>
      <c r="K47" s="6">
        <v>289483</v>
      </c>
      <c r="L47" s="89">
        <v>394078</v>
      </c>
      <c r="M47" s="63">
        <v>304425.2</v>
      </c>
      <c r="N47" s="6">
        <f>L47-M47</f>
        <v>89652.799999999988</v>
      </c>
      <c r="O47" s="63">
        <f t="shared" si="25"/>
        <v>77.249986043372132</v>
      </c>
      <c r="P47" s="63">
        <f t="shared" si="2"/>
        <v>105.16168479668929</v>
      </c>
    </row>
    <row r="48" spans="1:16" ht="29.85" customHeight="1" outlineLevel="1" x14ac:dyDescent="0.2">
      <c r="A48" s="29" t="s">
        <v>468</v>
      </c>
      <c r="B48" s="19" t="s">
        <v>122</v>
      </c>
      <c r="C48" s="12"/>
      <c r="D48" s="12" t="s">
        <v>55</v>
      </c>
      <c r="E48" s="14"/>
      <c r="F48" s="14"/>
      <c r="G48" s="14"/>
      <c r="H48" s="14"/>
      <c r="I48" s="14"/>
      <c r="J48" s="14"/>
      <c r="K48" s="6">
        <f>K49+K50</f>
        <v>16571204</v>
      </c>
      <c r="L48" s="6">
        <f t="shared" ref="L48:N48" si="26">L49+L50</f>
        <v>16571204</v>
      </c>
      <c r="M48" s="6">
        <f t="shared" si="26"/>
        <v>4524000</v>
      </c>
      <c r="N48" s="6">
        <f t="shared" si="26"/>
        <v>12047204</v>
      </c>
      <c r="O48" s="6">
        <f>M48/L48*100</f>
        <v>27.300369967082656</v>
      </c>
      <c r="P48" s="63">
        <f t="shared" si="2"/>
        <v>27.300369967082656</v>
      </c>
    </row>
    <row r="49" spans="1:16" ht="27.75" customHeight="1" outlineLevel="1" x14ac:dyDescent="0.2">
      <c r="A49" s="29"/>
      <c r="B49" s="19" t="s">
        <v>2</v>
      </c>
      <c r="C49" s="12" t="s">
        <v>62</v>
      </c>
      <c r="D49" s="12" t="s">
        <v>56</v>
      </c>
      <c r="E49" s="14"/>
      <c r="F49" s="14"/>
      <c r="G49" s="14"/>
      <c r="H49" s="14"/>
      <c r="I49" s="14"/>
      <c r="J49" s="14"/>
      <c r="K49" s="6">
        <v>6071204</v>
      </c>
      <c r="L49" s="89">
        <v>6071204</v>
      </c>
      <c r="M49" s="63">
        <v>4524000</v>
      </c>
      <c r="N49" s="63">
        <f t="shared" si="5"/>
        <v>1547204</v>
      </c>
      <c r="O49" s="63">
        <f t="shared" si="6"/>
        <v>74.515697380618406</v>
      </c>
      <c r="P49" s="63">
        <f t="shared" si="2"/>
        <v>74.515697380618406</v>
      </c>
    </row>
    <row r="50" spans="1:16" ht="44.25" customHeight="1" outlineLevel="1" x14ac:dyDescent="0.2">
      <c r="A50" s="29"/>
      <c r="B50" s="114" t="s">
        <v>427</v>
      </c>
      <c r="C50" s="112" t="s">
        <v>62</v>
      </c>
      <c r="D50" s="115" t="s">
        <v>428</v>
      </c>
      <c r="E50" s="14"/>
      <c r="F50" s="14"/>
      <c r="G50" s="14"/>
      <c r="H50" s="14"/>
      <c r="I50" s="14"/>
      <c r="J50" s="14"/>
      <c r="K50" s="89">
        <v>10500000</v>
      </c>
      <c r="L50" s="89">
        <v>10500000</v>
      </c>
      <c r="M50" s="63">
        <v>0</v>
      </c>
      <c r="N50" s="63">
        <f t="shared" si="5"/>
        <v>10500000</v>
      </c>
      <c r="O50" s="63">
        <f t="shared" ref="O50" si="27">M50/L50*100</f>
        <v>0</v>
      </c>
      <c r="P50" s="63">
        <f t="shared" si="2"/>
        <v>0</v>
      </c>
    </row>
    <row r="51" spans="1:16" ht="54" customHeight="1" outlineLevel="1" x14ac:dyDescent="0.2">
      <c r="A51" s="10" t="s">
        <v>159</v>
      </c>
      <c r="B51" s="34" t="s">
        <v>124</v>
      </c>
      <c r="C51" s="13"/>
      <c r="D51" s="13" t="s">
        <v>26</v>
      </c>
      <c r="E51" s="14"/>
      <c r="F51" s="14"/>
      <c r="G51" s="14"/>
      <c r="H51" s="14"/>
      <c r="I51" s="14"/>
      <c r="J51" s="14"/>
      <c r="K51" s="90">
        <f>K52+K68+K79+K94+K91</f>
        <v>136520236.82999998</v>
      </c>
      <c r="L51" s="90">
        <f>L52+L68+L79+L94+L91</f>
        <v>134682537.31</v>
      </c>
      <c r="M51" s="90">
        <f>M52+M68+M79+M94+M91</f>
        <v>81422206.620000005</v>
      </c>
      <c r="N51" s="90">
        <f>N52+N68+N79+N94+N91</f>
        <v>53260330.690000005</v>
      </c>
      <c r="O51" s="64">
        <f t="shared" si="6"/>
        <v>60.454909928367165</v>
      </c>
      <c r="P51" s="64">
        <f t="shared" si="2"/>
        <v>59.641126114797125</v>
      </c>
    </row>
    <row r="52" spans="1:16" ht="27.75" customHeight="1" outlineLevel="1" x14ac:dyDescent="0.2">
      <c r="A52" s="29" t="s">
        <v>78</v>
      </c>
      <c r="B52" s="30" t="s">
        <v>32</v>
      </c>
      <c r="C52" s="12"/>
      <c r="D52" s="12" t="s">
        <v>79</v>
      </c>
      <c r="E52" s="14"/>
      <c r="F52" s="14"/>
      <c r="G52" s="14"/>
      <c r="H52" s="14"/>
      <c r="I52" s="14"/>
      <c r="J52" s="14"/>
      <c r="K52" s="89">
        <f>K58+K53+K61+K66</f>
        <v>52159373.939999998</v>
      </c>
      <c r="L52" s="89">
        <f>L58+L53+L61+L66</f>
        <v>52235442.639999993</v>
      </c>
      <c r="M52" s="89">
        <f>M58+M53+M61+M66</f>
        <v>29880337.93</v>
      </c>
      <c r="N52" s="89">
        <f>N58+N53+N61+N66</f>
        <v>22355104.709999997</v>
      </c>
      <c r="O52" s="63">
        <f>M52/L52*100</f>
        <v>57.203186993037427</v>
      </c>
      <c r="P52" s="63">
        <f t="shared" si="2"/>
        <v>57.286611538650689</v>
      </c>
    </row>
    <row r="53" spans="1:16" ht="43.5" customHeight="1" outlineLevel="1" x14ac:dyDescent="0.2">
      <c r="A53" s="15" t="s">
        <v>206</v>
      </c>
      <c r="B53" s="16" t="s">
        <v>345</v>
      </c>
      <c r="C53" s="12"/>
      <c r="D53" s="17" t="s">
        <v>80</v>
      </c>
      <c r="E53" s="28"/>
      <c r="F53" s="28"/>
      <c r="G53" s="28"/>
      <c r="H53" s="28"/>
      <c r="I53" s="28"/>
      <c r="J53" s="28"/>
      <c r="K53" s="113">
        <f>K54+K55+K56+K57</f>
        <v>42969994</v>
      </c>
      <c r="L53" s="91">
        <f>L54+L55+L56+L57</f>
        <v>43315637.869999997</v>
      </c>
      <c r="M53" s="8">
        <f t="shared" ref="M53:N53" si="28">M54+M55+M56+M57</f>
        <v>24912847.640000001</v>
      </c>
      <c r="N53" s="66">
        <f t="shared" si="28"/>
        <v>18402790.229999997</v>
      </c>
      <c r="O53" s="79">
        <f t="shared" si="6"/>
        <v>57.514673372164296</v>
      </c>
      <c r="P53" s="79">
        <f t="shared" si="2"/>
        <v>57.977312354290767</v>
      </c>
    </row>
    <row r="54" spans="1:16" ht="28.5" customHeight="1" outlineLevel="1" x14ac:dyDescent="0.2">
      <c r="A54" s="29"/>
      <c r="B54" s="30" t="s">
        <v>346</v>
      </c>
      <c r="C54" s="12" t="s">
        <v>64</v>
      </c>
      <c r="D54" s="12" t="s">
        <v>33</v>
      </c>
      <c r="E54" s="14"/>
      <c r="F54" s="14"/>
      <c r="G54" s="14"/>
      <c r="H54" s="14"/>
      <c r="I54" s="14"/>
      <c r="J54" s="14"/>
      <c r="K54" s="6">
        <v>10703466</v>
      </c>
      <c r="L54" s="89">
        <v>11053466</v>
      </c>
      <c r="M54" s="63">
        <v>8566251.0500000007</v>
      </c>
      <c r="N54" s="63">
        <f t="shared" si="5"/>
        <v>2487214.9499999993</v>
      </c>
      <c r="O54" s="63">
        <f t="shared" si="6"/>
        <v>77.498325412137703</v>
      </c>
      <c r="P54" s="63">
        <f t="shared" si="2"/>
        <v>80.032496482914979</v>
      </c>
    </row>
    <row r="55" spans="1:16" ht="28.5" customHeight="1" outlineLevel="1" x14ac:dyDescent="0.2">
      <c r="A55" s="29"/>
      <c r="B55" s="30" t="s">
        <v>125</v>
      </c>
      <c r="C55" s="12" t="s">
        <v>64</v>
      </c>
      <c r="D55" s="12" t="s">
        <v>126</v>
      </c>
      <c r="E55" s="14"/>
      <c r="F55" s="14"/>
      <c r="G55" s="14"/>
      <c r="H55" s="14"/>
      <c r="I55" s="14"/>
      <c r="J55" s="14"/>
      <c r="K55" s="6">
        <v>14261363</v>
      </c>
      <c r="L55" s="89">
        <v>14261363</v>
      </c>
      <c r="M55" s="63">
        <v>10942012.880000001</v>
      </c>
      <c r="N55" s="63">
        <f t="shared" ref="N55:N57" si="29">L55-M55</f>
        <v>3319350.1199999992</v>
      </c>
      <c r="O55" s="63">
        <f t="shared" si="6"/>
        <v>76.724874614018319</v>
      </c>
      <c r="P55" s="63">
        <f t="shared" si="2"/>
        <v>76.724874614018319</v>
      </c>
    </row>
    <row r="56" spans="1:16" ht="28.5" customHeight="1" outlineLevel="1" x14ac:dyDescent="0.2">
      <c r="A56" s="29"/>
      <c r="B56" s="30" t="s">
        <v>127</v>
      </c>
      <c r="C56" s="12" t="s">
        <v>64</v>
      </c>
      <c r="D56" s="12" t="s">
        <v>128</v>
      </c>
      <c r="E56" s="14"/>
      <c r="F56" s="14"/>
      <c r="G56" s="14"/>
      <c r="H56" s="14"/>
      <c r="I56" s="14"/>
      <c r="J56" s="14"/>
      <c r="K56" s="6">
        <v>6935165</v>
      </c>
      <c r="L56" s="89">
        <v>6935165</v>
      </c>
      <c r="M56" s="63">
        <v>4653575.6100000003</v>
      </c>
      <c r="N56" s="63">
        <f t="shared" si="29"/>
        <v>2281589.3899999997</v>
      </c>
      <c r="O56" s="63">
        <f t="shared" si="6"/>
        <v>67.101152027385083</v>
      </c>
      <c r="P56" s="63">
        <f t="shared" si="2"/>
        <v>67.101152027385083</v>
      </c>
    </row>
    <row r="57" spans="1:16" ht="28.5" customHeight="1" outlineLevel="1" x14ac:dyDescent="0.2">
      <c r="A57" s="29"/>
      <c r="B57" s="30" t="s">
        <v>182</v>
      </c>
      <c r="C57" s="12" t="s">
        <v>64</v>
      </c>
      <c r="D57" s="12" t="s">
        <v>408</v>
      </c>
      <c r="E57" s="14"/>
      <c r="F57" s="14"/>
      <c r="G57" s="14"/>
      <c r="H57" s="14"/>
      <c r="I57" s="14"/>
      <c r="J57" s="14"/>
      <c r="K57" s="6">
        <v>11070000</v>
      </c>
      <c r="L57" s="89">
        <v>11065643.869999999</v>
      </c>
      <c r="M57" s="63">
        <v>751008.1</v>
      </c>
      <c r="N57" s="63">
        <f t="shared" si="29"/>
        <v>10314635.77</v>
      </c>
      <c r="O57" s="63">
        <f t="shared" si="6"/>
        <v>6.7868450207046109</v>
      </c>
      <c r="P57" s="63">
        <f t="shared" si="2"/>
        <v>6.7841743450767833</v>
      </c>
    </row>
    <row r="58" spans="1:16" ht="39.75" customHeight="1" outlineLevel="1" x14ac:dyDescent="0.2">
      <c r="A58" s="15" t="s">
        <v>469</v>
      </c>
      <c r="B58" s="16" t="s">
        <v>347</v>
      </c>
      <c r="C58" s="17"/>
      <c r="D58" s="17" t="s">
        <v>183</v>
      </c>
      <c r="E58" s="28"/>
      <c r="F58" s="28"/>
      <c r="G58" s="28"/>
      <c r="H58" s="28"/>
      <c r="I58" s="28"/>
      <c r="J58" s="28"/>
      <c r="K58" s="8">
        <f>K59+K60</f>
        <v>2144500</v>
      </c>
      <c r="L58" s="8">
        <f t="shared" ref="L58:M58" si="30">L59+L60</f>
        <v>2494500</v>
      </c>
      <c r="M58" s="8">
        <f t="shared" si="30"/>
        <v>2039341.13</v>
      </c>
      <c r="N58" s="66">
        <f t="shared" ref="N58" si="31">N59</f>
        <v>455158.87000000011</v>
      </c>
      <c r="O58" s="79">
        <f t="shared" si="6"/>
        <v>81.753502906394061</v>
      </c>
      <c r="P58" s="79">
        <f t="shared" si="2"/>
        <v>95.096345535089753</v>
      </c>
    </row>
    <row r="59" spans="1:16" ht="24.75" customHeight="1" outlineLevel="1" x14ac:dyDescent="0.2">
      <c r="A59" s="15"/>
      <c r="B59" s="30" t="s">
        <v>184</v>
      </c>
      <c r="C59" s="12" t="s">
        <v>64</v>
      </c>
      <c r="D59" s="12" t="s">
        <v>185</v>
      </c>
      <c r="E59" s="28"/>
      <c r="F59" s="28"/>
      <c r="G59" s="28"/>
      <c r="H59" s="28"/>
      <c r="I59" s="28"/>
      <c r="J59" s="28"/>
      <c r="K59" s="6">
        <v>2144500</v>
      </c>
      <c r="L59" s="89">
        <v>2444500</v>
      </c>
      <c r="M59" s="63">
        <v>1989341.13</v>
      </c>
      <c r="N59" s="63">
        <f t="shared" si="5"/>
        <v>455158.87000000011</v>
      </c>
      <c r="O59" s="63">
        <f t="shared" si="6"/>
        <v>81.380287584373079</v>
      </c>
      <c r="P59" s="63">
        <f t="shared" si="2"/>
        <v>92.764799720214498</v>
      </c>
    </row>
    <row r="60" spans="1:16" ht="31.5" customHeight="1" outlineLevel="1" x14ac:dyDescent="0.2">
      <c r="A60" s="15"/>
      <c r="B60" s="30" t="s">
        <v>273</v>
      </c>
      <c r="C60" s="12" t="s">
        <v>64</v>
      </c>
      <c r="D60" s="12" t="s">
        <v>458</v>
      </c>
      <c r="E60" s="28"/>
      <c r="F60" s="28"/>
      <c r="G60" s="28"/>
      <c r="H60" s="28"/>
      <c r="I60" s="28"/>
      <c r="J60" s="28"/>
      <c r="K60" s="6">
        <v>0</v>
      </c>
      <c r="L60" s="89">
        <v>50000</v>
      </c>
      <c r="M60" s="63">
        <v>50000</v>
      </c>
      <c r="N60" s="63">
        <f t="shared" si="5"/>
        <v>0</v>
      </c>
      <c r="O60" s="63">
        <f t="shared" si="6"/>
        <v>100</v>
      </c>
      <c r="P60" s="63">
        <v>0</v>
      </c>
    </row>
    <row r="61" spans="1:16" ht="25.5" customHeight="1" outlineLevel="1" x14ac:dyDescent="0.2">
      <c r="A61" s="15" t="s">
        <v>311</v>
      </c>
      <c r="B61" s="16" t="s">
        <v>349</v>
      </c>
      <c r="C61" s="17"/>
      <c r="D61" s="17" t="s">
        <v>129</v>
      </c>
      <c r="E61" s="28"/>
      <c r="F61" s="28"/>
      <c r="G61" s="28"/>
      <c r="H61" s="28"/>
      <c r="I61" s="28"/>
      <c r="J61" s="28"/>
      <c r="K61" s="8">
        <f>K65+K62+K63+K64</f>
        <v>5977896.1399999997</v>
      </c>
      <c r="L61" s="8">
        <f>L65+L62+L63+L64</f>
        <v>5358320.97</v>
      </c>
      <c r="M61" s="8">
        <f>M65+M62+M63+M64</f>
        <v>2646965.3600000003</v>
      </c>
      <c r="N61" s="8">
        <f>N65+N62+N63+N64</f>
        <v>2711355.61</v>
      </c>
      <c r="O61" s="79">
        <f t="shared" si="6"/>
        <v>49.399156467478292</v>
      </c>
      <c r="P61" s="79">
        <f t="shared" si="2"/>
        <v>44.279212920551018</v>
      </c>
    </row>
    <row r="62" spans="1:16" ht="27" customHeight="1" outlineLevel="1" x14ac:dyDescent="0.2">
      <c r="A62" s="29"/>
      <c r="B62" s="30" t="s">
        <v>226</v>
      </c>
      <c r="C62" s="12" t="s">
        <v>62</v>
      </c>
      <c r="D62" s="12" t="s">
        <v>187</v>
      </c>
      <c r="E62" s="14"/>
      <c r="F62" s="14"/>
      <c r="G62" s="14"/>
      <c r="H62" s="14"/>
      <c r="I62" s="14"/>
      <c r="J62" s="14"/>
      <c r="K62" s="6">
        <v>0</v>
      </c>
      <c r="L62" s="89">
        <v>25330.34</v>
      </c>
      <c r="M62" s="63">
        <v>25330.34</v>
      </c>
      <c r="N62" s="63">
        <f t="shared" si="5"/>
        <v>0</v>
      </c>
      <c r="O62" s="63">
        <f t="shared" si="6"/>
        <v>100</v>
      </c>
      <c r="P62" s="63">
        <v>0</v>
      </c>
    </row>
    <row r="63" spans="1:16" ht="31.5" customHeight="1" outlineLevel="1" x14ac:dyDescent="0.2">
      <c r="A63" s="29"/>
      <c r="B63" s="30" t="s">
        <v>226</v>
      </c>
      <c r="C63" s="12" t="s">
        <v>64</v>
      </c>
      <c r="D63" s="12" t="s">
        <v>187</v>
      </c>
      <c r="E63" s="14"/>
      <c r="F63" s="14"/>
      <c r="G63" s="14"/>
      <c r="H63" s="14"/>
      <c r="I63" s="14"/>
      <c r="J63" s="14"/>
      <c r="K63" s="6">
        <v>5138961.63</v>
      </c>
      <c r="L63" s="89">
        <v>4488961.63</v>
      </c>
      <c r="M63" s="63">
        <v>1777606.02</v>
      </c>
      <c r="N63" s="63">
        <f t="shared" si="5"/>
        <v>2711355.61</v>
      </c>
      <c r="O63" s="63">
        <f t="shared" si="6"/>
        <v>39.599492410898598</v>
      </c>
      <c r="P63" s="63">
        <f t="shared" si="2"/>
        <v>34.590762647900917</v>
      </c>
    </row>
    <row r="64" spans="1:16" ht="46.5" customHeight="1" outlineLevel="1" x14ac:dyDescent="0.2">
      <c r="A64" s="29"/>
      <c r="B64" s="119" t="s">
        <v>431</v>
      </c>
      <c r="C64" s="118" t="s">
        <v>64</v>
      </c>
      <c r="D64" s="118" t="s">
        <v>432</v>
      </c>
      <c r="E64" s="14"/>
      <c r="F64" s="14"/>
      <c r="G64" s="14"/>
      <c r="H64" s="14"/>
      <c r="I64" s="14"/>
      <c r="J64" s="14"/>
      <c r="K64" s="6">
        <v>175059.88</v>
      </c>
      <c r="L64" s="89">
        <v>179416.01</v>
      </c>
      <c r="M64" s="63">
        <v>179416.01</v>
      </c>
      <c r="N64" s="63">
        <f>L64-M64</f>
        <v>0</v>
      </c>
      <c r="O64" s="63">
        <f t="shared" ref="O64" si="32">M64/L64*100</f>
        <v>100</v>
      </c>
      <c r="P64" s="63">
        <f t="shared" si="2"/>
        <v>102.48836569521241</v>
      </c>
    </row>
    <row r="65" spans="1:16" ht="33.75" customHeight="1" outlineLevel="1" x14ac:dyDescent="0.2">
      <c r="A65" s="15"/>
      <c r="B65" s="117" t="s">
        <v>429</v>
      </c>
      <c r="C65" s="116" t="s">
        <v>64</v>
      </c>
      <c r="D65" s="116" t="s">
        <v>430</v>
      </c>
      <c r="E65" s="28"/>
      <c r="F65" s="28"/>
      <c r="G65" s="28"/>
      <c r="H65" s="28"/>
      <c r="I65" s="28"/>
      <c r="J65" s="28"/>
      <c r="K65" s="6">
        <v>663874.63</v>
      </c>
      <c r="L65" s="89">
        <v>664612.99</v>
      </c>
      <c r="M65" s="6">
        <v>664612.99</v>
      </c>
      <c r="N65" s="63">
        <f>L65-M65</f>
        <v>0</v>
      </c>
      <c r="O65" s="79">
        <f t="shared" ref="O65" si="33">M65/L65*100</f>
        <v>100</v>
      </c>
      <c r="P65" s="63">
        <f>M65/K65*100</f>
        <v>100.11121979461694</v>
      </c>
    </row>
    <row r="66" spans="1:16" ht="31.5" customHeight="1" outlineLevel="1" x14ac:dyDescent="0.2">
      <c r="A66" s="15" t="s">
        <v>312</v>
      </c>
      <c r="B66" s="16" t="s">
        <v>348</v>
      </c>
      <c r="C66" s="12"/>
      <c r="D66" s="17" t="s">
        <v>257</v>
      </c>
      <c r="E66" s="14"/>
      <c r="F66" s="14"/>
      <c r="G66" s="14"/>
      <c r="H66" s="14"/>
      <c r="I66" s="14"/>
      <c r="J66" s="14"/>
      <c r="K66" s="8">
        <f>K67</f>
        <v>1066983.8</v>
      </c>
      <c r="L66" s="91">
        <f>L67</f>
        <v>1066983.8</v>
      </c>
      <c r="M66" s="8">
        <f t="shared" ref="M66:N66" si="34">M67</f>
        <v>281183.8</v>
      </c>
      <c r="N66" s="8">
        <f t="shared" si="34"/>
        <v>785800</v>
      </c>
      <c r="O66" s="79">
        <f t="shared" si="6"/>
        <v>26.35314613024115</v>
      </c>
      <c r="P66" s="79">
        <f t="shared" si="2"/>
        <v>26.35314613024115</v>
      </c>
    </row>
    <row r="67" spans="1:16" ht="31.5" customHeight="1" outlineLevel="1" x14ac:dyDescent="0.2">
      <c r="A67" s="29"/>
      <c r="B67" s="30" t="s">
        <v>232</v>
      </c>
      <c r="C67" s="12" t="s">
        <v>64</v>
      </c>
      <c r="D67" s="12" t="s">
        <v>258</v>
      </c>
      <c r="E67" s="14"/>
      <c r="F67" s="14"/>
      <c r="G67" s="14"/>
      <c r="H67" s="14"/>
      <c r="I67" s="14"/>
      <c r="J67" s="14"/>
      <c r="K67" s="6">
        <v>1066983.8</v>
      </c>
      <c r="L67" s="89">
        <v>1066983.8</v>
      </c>
      <c r="M67" s="63">
        <v>281183.8</v>
      </c>
      <c r="N67" s="63">
        <f t="shared" ref="N67" si="35">L67-M67</f>
        <v>785800</v>
      </c>
      <c r="O67" s="63">
        <f t="shared" si="6"/>
        <v>26.35314613024115</v>
      </c>
      <c r="P67" s="63">
        <f t="shared" si="2"/>
        <v>26.35314613024115</v>
      </c>
    </row>
    <row r="68" spans="1:16" ht="27.75" customHeight="1" outlineLevel="1" x14ac:dyDescent="0.2">
      <c r="A68" s="29" t="s">
        <v>207</v>
      </c>
      <c r="B68" s="30" t="s">
        <v>47</v>
      </c>
      <c r="C68" s="12"/>
      <c r="D68" s="12" t="s">
        <v>81</v>
      </c>
      <c r="E68" s="14"/>
      <c r="F68" s="14"/>
      <c r="G68" s="14"/>
      <c r="H68" s="14"/>
      <c r="I68" s="14"/>
      <c r="J68" s="14"/>
      <c r="K68" s="6">
        <f>K69+K71+K73+K77+K75</f>
        <v>46915013.859999999</v>
      </c>
      <c r="L68" s="6">
        <f>L69+L71+L73+L77+L75</f>
        <v>45025337.359999999</v>
      </c>
      <c r="M68" s="6">
        <f>M69+M71+M73+M77+M75</f>
        <v>28658751.43</v>
      </c>
      <c r="N68" s="63">
        <f t="shared" si="5"/>
        <v>16366585.93</v>
      </c>
      <c r="O68" s="63">
        <f>M68/L68*100</f>
        <v>63.650275845484529</v>
      </c>
      <c r="P68" s="63">
        <f t="shared" si="2"/>
        <v>61.086524487706924</v>
      </c>
    </row>
    <row r="69" spans="1:16" ht="27.75" customHeight="1" outlineLevel="1" x14ac:dyDescent="0.2">
      <c r="A69" s="15" t="s">
        <v>208</v>
      </c>
      <c r="B69" s="36" t="s">
        <v>82</v>
      </c>
      <c r="C69" s="17"/>
      <c r="D69" s="17" t="s">
        <v>83</v>
      </c>
      <c r="E69" s="14"/>
      <c r="F69" s="14"/>
      <c r="G69" s="14"/>
      <c r="H69" s="14"/>
      <c r="I69" s="14"/>
      <c r="J69" s="14"/>
      <c r="K69" s="8">
        <f>K70</f>
        <v>16961041</v>
      </c>
      <c r="L69" s="91">
        <f>L70</f>
        <v>17435381</v>
      </c>
      <c r="M69" s="8">
        <f>M70</f>
        <v>11745234.66</v>
      </c>
      <c r="N69" s="79">
        <f t="shared" si="5"/>
        <v>5690146.3399999999</v>
      </c>
      <c r="O69" s="79">
        <f t="shared" si="6"/>
        <v>67.364370529098267</v>
      </c>
      <c r="P69" s="79">
        <f t="shared" si="2"/>
        <v>69.24831241195632</v>
      </c>
    </row>
    <row r="70" spans="1:16" ht="27.75" customHeight="1" outlineLevel="1" x14ac:dyDescent="0.2">
      <c r="A70" s="29"/>
      <c r="B70" s="30" t="s">
        <v>27</v>
      </c>
      <c r="C70" s="12" t="s">
        <v>64</v>
      </c>
      <c r="D70" s="12" t="s">
        <v>28</v>
      </c>
      <c r="E70" s="14"/>
      <c r="F70" s="14"/>
      <c r="G70" s="14"/>
      <c r="H70" s="14"/>
      <c r="I70" s="14"/>
      <c r="J70" s="14"/>
      <c r="K70" s="6">
        <v>16961041</v>
      </c>
      <c r="L70" s="89">
        <v>17435381</v>
      </c>
      <c r="M70" s="63">
        <v>11745234.66</v>
      </c>
      <c r="N70" s="63">
        <f t="shared" si="5"/>
        <v>5690146.3399999999</v>
      </c>
      <c r="O70" s="63">
        <f t="shared" si="6"/>
        <v>67.364370529098267</v>
      </c>
      <c r="P70" s="63">
        <f t="shared" si="2"/>
        <v>69.24831241195632</v>
      </c>
    </row>
    <row r="71" spans="1:16" ht="27.75" customHeight="1" outlineLevel="1" x14ac:dyDescent="0.2">
      <c r="A71" s="15" t="s">
        <v>313</v>
      </c>
      <c r="B71" s="16" t="s">
        <v>188</v>
      </c>
      <c r="C71" s="17"/>
      <c r="D71" s="17" t="s">
        <v>189</v>
      </c>
      <c r="E71" s="14"/>
      <c r="F71" s="14"/>
      <c r="G71" s="14"/>
      <c r="H71" s="14"/>
      <c r="I71" s="14"/>
      <c r="J71" s="14"/>
      <c r="K71" s="8">
        <f>K72</f>
        <v>39400</v>
      </c>
      <c r="L71" s="91">
        <f>L72</f>
        <v>147060</v>
      </c>
      <c r="M71" s="8">
        <f>M72</f>
        <v>59600</v>
      </c>
      <c r="N71" s="79">
        <f t="shared" ref="N71:N128" si="36">L71-M71</f>
        <v>87460</v>
      </c>
      <c r="O71" s="79">
        <f t="shared" ref="O71:O128" si="37">M71/L71*100</f>
        <v>40.527675778593768</v>
      </c>
      <c r="P71" s="79">
        <f t="shared" si="2"/>
        <v>151.26903553299493</v>
      </c>
    </row>
    <row r="72" spans="1:16" ht="27.75" customHeight="1" outlineLevel="1" x14ac:dyDescent="0.2">
      <c r="A72" s="29"/>
      <c r="B72" s="30" t="s">
        <v>259</v>
      </c>
      <c r="C72" s="12" t="s">
        <v>190</v>
      </c>
      <c r="D72" s="12" t="s">
        <v>255</v>
      </c>
      <c r="E72" s="14"/>
      <c r="F72" s="14"/>
      <c r="G72" s="14"/>
      <c r="H72" s="14"/>
      <c r="I72" s="14"/>
      <c r="J72" s="14"/>
      <c r="K72" s="6">
        <v>39400</v>
      </c>
      <c r="L72" s="89">
        <v>147060</v>
      </c>
      <c r="M72" s="63">
        <v>59600</v>
      </c>
      <c r="N72" s="63">
        <f t="shared" si="36"/>
        <v>87460</v>
      </c>
      <c r="O72" s="63">
        <f t="shared" si="37"/>
        <v>40.527675778593768</v>
      </c>
      <c r="P72" s="63">
        <f t="shared" ref="P72:P134" si="38">M72/K72*100</f>
        <v>151.26903553299493</v>
      </c>
    </row>
    <row r="73" spans="1:16" ht="27.75" customHeight="1" outlineLevel="1" x14ac:dyDescent="0.2">
      <c r="A73" s="15" t="s">
        <v>314</v>
      </c>
      <c r="B73" s="16" t="s">
        <v>130</v>
      </c>
      <c r="C73" s="17"/>
      <c r="D73" s="17" t="s">
        <v>191</v>
      </c>
      <c r="E73" s="14"/>
      <c r="F73" s="14"/>
      <c r="G73" s="14"/>
      <c r="H73" s="14"/>
      <c r="I73" s="14"/>
      <c r="J73" s="14"/>
      <c r="K73" s="8">
        <f>K74</f>
        <v>4000000</v>
      </c>
      <c r="L73" s="91">
        <f>L74</f>
        <v>2499000</v>
      </c>
      <c r="M73" s="8">
        <f t="shared" ref="M73:N73" si="39">M74</f>
        <v>100169.86</v>
      </c>
      <c r="N73" s="66">
        <f t="shared" si="39"/>
        <v>2398830.14</v>
      </c>
      <c r="O73" s="79">
        <v>0</v>
      </c>
      <c r="P73" s="79">
        <f t="shared" si="38"/>
        <v>2.5042464999999998</v>
      </c>
    </row>
    <row r="74" spans="1:16" s="25" customFormat="1" ht="27.75" customHeight="1" outlineLevel="1" x14ac:dyDescent="0.2">
      <c r="A74" s="29"/>
      <c r="B74" s="30" t="s">
        <v>186</v>
      </c>
      <c r="C74" s="12" t="s">
        <v>64</v>
      </c>
      <c r="D74" s="12" t="s">
        <v>310</v>
      </c>
      <c r="E74" s="32"/>
      <c r="F74" s="32"/>
      <c r="G74" s="32"/>
      <c r="H74" s="32"/>
      <c r="I74" s="32"/>
      <c r="J74" s="32"/>
      <c r="K74" s="6">
        <v>4000000</v>
      </c>
      <c r="L74" s="89">
        <v>2499000</v>
      </c>
      <c r="M74" s="63">
        <v>100169.86</v>
      </c>
      <c r="N74" s="63">
        <f t="shared" si="36"/>
        <v>2398830.14</v>
      </c>
      <c r="O74" s="63">
        <v>0</v>
      </c>
      <c r="P74" s="63">
        <f t="shared" si="38"/>
        <v>2.5042464999999998</v>
      </c>
    </row>
    <row r="75" spans="1:16" s="25" customFormat="1" ht="27.75" customHeight="1" outlineLevel="1" x14ac:dyDescent="0.2">
      <c r="A75" s="15" t="s">
        <v>315</v>
      </c>
      <c r="B75" s="16" t="s">
        <v>348</v>
      </c>
      <c r="C75" s="17"/>
      <c r="D75" s="17" t="s">
        <v>484</v>
      </c>
      <c r="E75" s="28"/>
      <c r="F75" s="28"/>
      <c r="G75" s="28"/>
      <c r="H75" s="28"/>
      <c r="I75" s="28"/>
      <c r="J75" s="28"/>
      <c r="K75" s="8">
        <f>K76</f>
        <v>0</v>
      </c>
      <c r="L75" s="8">
        <f t="shared" ref="L75" si="40">L76</f>
        <v>919000</v>
      </c>
      <c r="M75" s="8">
        <f>M76</f>
        <v>834800</v>
      </c>
      <c r="N75" s="79">
        <f t="shared" si="36"/>
        <v>84200</v>
      </c>
      <c r="O75" s="79">
        <v>1</v>
      </c>
      <c r="P75" s="79">
        <v>0</v>
      </c>
    </row>
    <row r="76" spans="1:16" s="25" customFormat="1" ht="27.75" customHeight="1" outlineLevel="1" x14ac:dyDescent="0.2">
      <c r="A76" s="29"/>
      <c r="B76" s="30" t="s">
        <v>198</v>
      </c>
      <c r="C76" s="12" t="s">
        <v>64</v>
      </c>
      <c r="D76" s="12" t="s">
        <v>483</v>
      </c>
      <c r="E76" s="32"/>
      <c r="F76" s="32"/>
      <c r="G76" s="32"/>
      <c r="H76" s="32"/>
      <c r="I76" s="32"/>
      <c r="J76" s="32"/>
      <c r="K76" s="6">
        <v>0</v>
      </c>
      <c r="L76" s="89">
        <v>919000</v>
      </c>
      <c r="M76" s="6">
        <v>834800</v>
      </c>
      <c r="N76" s="63">
        <f t="shared" si="36"/>
        <v>84200</v>
      </c>
      <c r="O76" s="63">
        <v>2</v>
      </c>
      <c r="P76" s="63">
        <v>0</v>
      </c>
    </row>
    <row r="77" spans="1:16" ht="27.75" customHeight="1" outlineLevel="1" x14ac:dyDescent="0.2">
      <c r="A77" s="15" t="s">
        <v>485</v>
      </c>
      <c r="B77" s="36" t="s">
        <v>344</v>
      </c>
      <c r="C77" s="12"/>
      <c r="D77" s="17" t="s">
        <v>351</v>
      </c>
      <c r="E77" s="28"/>
      <c r="F77" s="28"/>
      <c r="G77" s="28"/>
      <c r="H77" s="28"/>
      <c r="I77" s="28"/>
      <c r="J77" s="28"/>
      <c r="K77" s="8">
        <f>K78</f>
        <v>25914572.859999999</v>
      </c>
      <c r="L77" s="91">
        <f>L78</f>
        <v>24024896.359999999</v>
      </c>
      <c r="M77" s="79">
        <f>M78</f>
        <v>15918946.91</v>
      </c>
      <c r="N77" s="79">
        <f>L77-M77</f>
        <v>8105949.4499999993</v>
      </c>
      <c r="O77" s="79">
        <f>M77/L77*100</f>
        <v>66.26021053936401</v>
      </c>
      <c r="P77" s="79">
        <f t="shared" si="38"/>
        <v>61.428552174099003</v>
      </c>
    </row>
    <row r="78" spans="1:16" ht="27.75" customHeight="1" outlineLevel="1" x14ac:dyDescent="0.2">
      <c r="A78" s="29"/>
      <c r="B78" s="30" t="s">
        <v>350</v>
      </c>
      <c r="C78" s="12" t="s">
        <v>64</v>
      </c>
      <c r="D78" s="12" t="s">
        <v>352</v>
      </c>
      <c r="E78" s="14"/>
      <c r="F78" s="14"/>
      <c r="G78" s="14"/>
      <c r="H78" s="14"/>
      <c r="I78" s="14"/>
      <c r="J78" s="14"/>
      <c r="K78" s="6">
        <v>25914572.859999999</v>
      </c>
      <c r="L78" s="89">
        <v>24024896.359999999</v>
      </c>
      <c r="M78" s="63">
        <v>15918946.91</v>
      </c>
      <c r="N78" s="63">
        <f>L78-M78</f>
        <v>8105949.4499999993</v>
      </c>
      <c r="O78" s="63">
        <f>M78/L78*100</f>
        <v>66.26021053936401</v>
      </c>
      <c r="P78" s="63">
        <f t="shared" si="38"/>
        <v>61.428552174099003</v>
      </c>
    </row>
    <row r="79" spans="1:16" ht="27.75" customHeight="1" outlineLevel="1" x14ac:dyDescent="0.2">
      <c r="A79" s="29" t="s">
        <v>209</v>
      </c>
      <c r="B79" s="30" t="s">
        <v>34</v>
      </c>
      <c r="C79" s="12"/>
      <c r="D79" s="12" t="s">
        <v>35</v>
      </c>
      <c r="E79" s="14"/>
      <c r="F79" s="14"/>
      <c r="G79" s="14"/>
      <c r="H79" s="14"/>
      <c r="I79" s="14"/>
      <c r="J79" s="14"/>
      <c r="K79" s="89">
        <f>K80+K82+K89+K87</f>
        <v>16455234.029999999</v>
      </c>
      <c r="L79" s="89">
        <f>L80+L82+L89+L87</f>
        <v>16455234.029999999</v>
      </c>
      <c r="M79" s="6">
        <f>M80+M82+M89+M87</f>
        <v>10834238.279999999</v>
      </c>
      <c r="N79" s="63">
        <f t="shared" si="36"/>
        <v>5620995.75</v>
      </c>
      <c r="O79" s="63">
        <f t="shared" si="37"/>
        <v>65.84068181739498</v>
      </c>
      <c r="P79" s="63">
        <f t="shared" si="38"/>
        <v>65.84068181739498</v>
      </c>
    </row>
    <row r="80" spans="1:16" ht="27.75" customHeight="1" outlineLevel="1" x14ac:dyDescent="0.2">
      <c r="A80" s="15" t="s">
        <v>316</v>
      </c>
      <c r="B80" s="36" t="s">
        <v>84</v>
      </c>
      <c r="C80" s="17"/>
      <c r="D80" s="17" t="s">
        <v>85</v>
      </c>
      <c r="E80" s="14"/>
      <c r="F80" s="14"/>
      <c r="G80" s="14"/>
      <c r="H80" s="14"/>
      <c r="I80" s="14"/>
      <c r="J80" s="14"/>
      <c r="K80" s="91">
        <f>K81</f>
        <v>14800113</v>
      </c>
      <c r="L80" s="91">
        <f>L81</f>
        <v>14800113</v>
      </c>
      <c r="M80" s="8">
        <f>M81</f>
        <v>9611245.8800000008</v>
      </c>
      <c r="N80" s="79">
        <f t="shared" si="36"/>
        <v>5188867.1199999992</v>
      </c>
      <c r="O80" s="79">
        <f t="shared" si="37"/>
        <v>64.940354712156605</v>
      </c>
      <c r="P80" s="79">
        <f t="shared" si="38"/>
        <v>64.940354712156605</v>
      </c>
    </row>
    <row r="81" spans="1:16" ht="27.75" customHeight="1" outlineLevel="1" x14ac:dyDescent="0.2">
      <c r="A81" s="29"/>
      <c r="B81" s="30" t="s">
        <v>36</v>
      </c>
      <c r="C81" s="12" t="s">
        <v>64</v>
      </c>
      <c r="D81" s="12" t="s">
        <v>37</v>
      </c>
      <c r="E81" s="14"/>
      <c r="F81" s="14"/>
      <c r="G81" s="14"/>
      <c r="H81" s="14"/>
      <c r="I81" s="14"/>
      <c r="J81" s="14"/>
      <c r="K81" s="6">
        <v>14800113</v>
      </c>
      <c r="L81" s="89">
        <v>14800113</v>
      </c>
      <c r="M81" s="63">
        <v>9611245.8800000008</v>
      </c>
      <c r="N81" s="63">
        <f t="shared" si="36"/>
        <v>5188867.1199999992</v>
      </c>
      <c r="O81" s="63">
        <f t="shared" si="37"/>
        <v>64.940354712156605</v>
      </c>
      <c r="P81" s="63">
        <f t="shared" si="38"/>
        <v>64.940354712156605</v>
      </c>
    </row>
    <row r="82" spans="1:16" ht="27.75" customHeight="1" outlineLevel="1" x14ac:dyDescent="0.2">
      <c r="A82" s="15" t="s">
        <v>317</v>
      </c>
      <c r="B82" s="16" t="s">
        <v>131</v>
      </c>
      <c r="C82" s="17"/>
      <c r="D82" s="17" t="s">
        <v>132</v>
      </c>
      <c r="E82" s="38"/>
      <c r="F82" s="38"/>
      <c r="G82" s="38"/>
      <c r="H82" s="38"/>
      <c r="I82" s="38"/>
      <c r="J82" s="38"/>
      <c r="K82" s="91">
        <f>K83+K84+K85+K86</f>
        <v>1281401.03</v>
      </c>
      <c r="L82" s="91">
        <f>L83+L84+L85+L86</f>
        <v>1245401.03</v>
      </c>
      <c r="M82" s="91">
        <f>M83+M84+M85+M86</f>
        <v>836138.62000000011</v>
      </c>
      <c r="N82" s="91">
        <f>N83+N84+N85+N86</f>
        <v>409262.41</v>
      </c>
      <c r="O82" s="79">
        <f t="shared" si="37"/>
        <v>67.138102495386576</v>
      </c>
      <c r="P82" s="79">
        <f t="shared" si="38"/>
        <v>65.251907905833363</v>
      </c>
    </row>
    <row r="83" spans="1:16" ht="27.75" customHeight="1" outlineLevel="1" x14ac:dyDescent="0.2">
      <c r="A83" s="15"/>
      <c r="B83" s="30" t="s">
        <v>184</v>
      </c>
      <c r="C83" s="12" t="s">
        <v>64</v>
      </c>
      <c r="D83" s="12" t="s">
        <v>194</v>
      </c>
      <c r="E83" s="20"/>
      <c r="F83" s="20"/>
      <c r="G83" s="20"/>
      <c r="H83" s="20"/>
      <c r="I83" s="20"/>
      <c r="J83" s="20"/>
      <c r="K83" s="6">
        <v>178000</v>
      </c>
      <c r="L83" s="89">
        <v>142000</v>
      </c>
      <c r="M83" s="63">
        <v>79186</v>
      </c>
      <c r="N83" s="63">
        <f t="shared" si="36"/>
        <v>62814</v>
      </c>
      <c r="O83" s="63">
        <f t="shared" si="37"/>
        <v>55.764788732394365</v>
      </c>
      <c r="P83" s="63">
        <f t="shared" si="38"/>
        <v>44.486516853932585</v>
      </c>
    </row>
    <row r="84" spans="1:16" ht="27.75" customHeight="1" outlineLevel="1" x14ac:dyDescent="0.2">
      <c r="A84" s="15"/>
      <c r="B84" s="30" t="s">
        <v>193</v>
      </c>
      <c r="C84" s="12" t="s">
        <v>64</v>
      </c>
      <c r="D84" s="12" t="s">
        <v>195</v>
      </c>
      <c r="E84" s="20"/>
      <c r="F84" s="20"/>
      <c r="G84" s="20"/>
      <c r="H84" s="20"/>
      <c r="I84" s="20"/>
      <c r="J84" s="20"/>
      <c r="K84" s="6">
        <v>320000</v>
      </c>
      <c r="L84" s="89">
        <v>320000</v>
      </c>
      <c r="M84" s="63">
        <v>320000</v>
      </c>
      <c r="N84" s="63">
        <f t="shared" si="36"/>
        <v>0</v>
      </c>
      <c r="O84" s="63">
        <f t="shared" si="37"/>
        <v>100</v>
      </c>
      <c r="P84" s="63">
        <f t="shared" si="38"/>
        <v>100</v>
      </c>
    </row>
    <row r="85" spans="1:16" ht="27.75" customHeight="1" outlineLevel="1" x14ac:dyDescent="0.2">
      <c r="A85" s="15"/>
      <c r="B85" s="30" t="s">
        <v>256</v>
      </c>
      <c r="C85" s="12" t="s">
        <v>64</v>
      </c>
      <c r="D85" s="12" t="s">
        <v>192</v>
      </c>
      <c r="E85" s="38"/>
      <c r="F85" s="38"/>
      <c r="G85" s="38"/>
      <c r="H85" s="38"/>
      <c r="I85" s="38"/>
      <c r="J85" s="38"/>
      <c r="K85" s="6">
        <v>610200</v>
      </c>
      <c r="L85" s="89">
        <v>610200</v>
      </c>
      <c r="M85" s="63">
        <v>263751.59000000003</v>
      </c>
      <c r="N85" s="63">
        <f t="shared" si="36"/>
        <v>346448.41</v>
      </c>
      <c r="O85" s="63">
        <f t="shared" si="37"/>
        <v>43.223793838085875</v>
      </c>
      <c r="P85" s="63">
        <f t="shared" si="38"/>
        <v>43.223793838085875</v>
      </c>
    </row>
    <row r="86" spans="1:16" ht="40.5" customHeight="1" outlineLevel="1" x14ac:dyDescent="0.2">
      <c r="A86" s="15"/>
      <c r="B86" s="19" t="s">
        <v>433</v>
      </c>
      <c r="C86" s="12" t="s">
        <v>64</v>
      </c>
      <c r="D86" s="12" t="s">
        <v>353</v>
      </c>
      <c r="E86" s="38"/>
      <c r="F86" s="38"/>
      <c r="G86" s="38"/>
      <c r="H86" s="38"/>
      <c r="I86" s="38"/>
      <c r="J86" s="38"/>
      <c r="K86" s="6">
        <v>173201.03</v>
      </c>
      <c r="L86" s="89">
        <v>173201.03</v>
      </c>
      <c r="M86" s="63">
        <v>173201.03</v>
      </c>
      <c r="N86" s="63">
        <f t="shared" si="36"/>
        <v>0</v>
      </c>
      <c r="O86" s="63">
        <f t="shared" si="37"/>
        <v>100</v>
      </c>
      <c r="P86" s="63">
        <f t="shared" si="38"/>
        <v>100</v>
      </c>
    </row>
    <row r="87" spans="1:16" ht="27.75" customHeight="1" outlineLevel="1" x14ac:dyDescent="0.2">
      <c r="A87" s="15" t="s">
        <v>318</v>
      </c>
      <c r="B87" s="16" t="s">
        <v>130</v>
      </c>
      <c r="C87" s="17"/>
      <c r="D87" s="17" t="s">
        <v>261</v>
      </c>
      <c r="E87" s="38"/>
      <c r="F87" s="38"/>
      <c r="G87" s="38"/>
      <c r="H87" s="38"/>
      <c r="I87" s="38"/>
      <c r="J87" s="38"/>
      <c r="K87" s="91">
        <f>K88</f>
        <v>360000</v>
      </c>
      <c r="L87" s="91">
        <f>L88</f>
        <v>396000</v>
      </c>
      <c r="M87" s="8">
        <f>M88</f>
        <v>386853.78</v>
      </c>
      <c r="N87" s="79">
        <f t="shared" si="36"/>
        <v>9146.2199999999721</v>
      </c>
      <c r="O87" s="79">
        <f t="shared" si="37"/>
        <v>97.690348484848485</v>
      </c>
      <c r="P87" s="79">
        <f t="shared" si="38"/>
        <v>107.45938333333334</v>
      </c>
    </row>
    <row r="88" spans="1:16" ht="27.75" customHeight="1" outlineLevel="1" x14ac:dyDescent="0.2">
      <c r="A88" s="29"/>
      <c r="B88" s="30" t="s">
        <v>226</v>
      </c>
      <c r="C88" s="12" t="s">
        <v>64</v>
      </c>
      <c r="D88" s="12" t="s">
        <v>262</v>
      </c>
      <c r="E88" s="20"/>
      <c r="F88" s="20"/>
      <c r="G88" s="20"/>
      <c r="H88" s="20"/>
      <c r="I88" s="20"/>
      <c r="J88" s="20"/>
      <c r="K88" s="6">
        <v>360000</v>
      </c>
      <c r="L88" s="89">
        <v>396000</v>
      </c>
      <c r="M88" s="63">
        <v>386853.78</v>
      </c>
      <c r="N88" s="63">
        <f t="shared" si="36"/>
        <v>9146.2199999999721</v>
      </c>
      <c r="O88" s="63">
        <f t="shared" si="37"/>
        <v>97.690348484848485</v>
      </c>
      <c r="P88" s="63">
        <f t="shared" si="38"/>
        <v>107.45938333333334</v>
      </c>
    </row>
    <row r="89" spans="1:16" ht="27.75" customHeight="1" outlineLevel="1" x14ac:dyDescent="0.2">
      <c r="A89" s="15" t="s">
        <v>319</v>
      </c>
      <c r="B89" s="16" t="s">
        <v>196</v>
      </c>
      <c r="C89" s="17"/>
      <c r="D89" s="17" t="s">
        <v>197</v>
      </c>
      <c r="E89" s="20"/>
      <c r="F89" s="20"/>
      <c r="G89" s="20"/>
      <c r="H89" s="20"/>
      <c r="I89" s="20"/>
      <c r="J89" s="20"/>
      <c r="K89" s="91">
        <f>K90</f>
        <v>13720</v>
      </c>
      <c r="L89" s="91">
        <f>L90</f>
        <v>13720</v>
      </c>
      <c r="M89" s="8">
        <f>M90</f>
        <v>0</v>
      </c>
      <c r="N89" s="79">
        <f t="shared" si="36"/>
        <v>13720</v>
      </c>
      <c r="O89" s="79">
        <f t="shared" si="37"/>
        <v>0</v>
      </c>
      <c r="P89" s="79">
        <f t="shared" si="38"/>
        <v>0</v>
      </c>
    </row>
    <row r="90" spans="1:16" ht="27.75" customHeight="1" outlineLevel="1" x14ac:dyDescent="0.2">
      <c r="A90" s="29"/>
      <c r="B90" s="30" t="s">
        <v>198</v>
      </c>
      <c r="C90" s="12" t="s">
        <v>64</v>
      </c>
      <c r="D90" s="12" t="s">
        <v>199</v>
      </c>
      <c r="E90" s="20"/>
      <c r="F90" s="20"/>
      <c r="G90" s="20"/>
      <c r="H90" s="20"/>
      <c r="I90" s="20"/>
      <c r="J90" s="20"/>
      <c r="K90" s="6">
        <v>13720</v>
      </c>
      <c r="L90" s="89">
        <v>13720</v>
      </c>
      <c r="M90" s="63">
        <v>0</v>
      </c>
      <c r="N90" s="63">
        <f t="shared" si="36"/>
        <v>13720</v>
      </c>
      <c r="O90" s="63">
        <f t="shared" si="37"/>
        <v>0</v>
      </c>
      <c r="P90" s="63">
        <f t="shared" si="38"/>
        <v>0</v>
      </c>
    </row>
    <row r="91" spans="1:16" ht="27.75" customHeight="1" outlineLevel="1" x14ac:dyDescent="0.2">
      <c r="A91" s="29" t="s">
        <v>320</v>
      </c>
      <c r="B91" s="30" t="s">
        <v>200</v>
      </c>
      <c r="C91" s="12"/>
      <c r="D91" s="12" t="s">
        <v>201</v>
      </c>
      <c r="E91" s="20"/>
      <c r="F91" s="20"/>
      <c r="G91" s="20"/>
      <c r="H91" s="20"/>
      <c r="I91" s="20"/>
      <c r="J91" s="20"/>
      <c r="K91" s="89">
        <f>K92</f>
        <v>450000</v>
      </c>
      <c r="L91" s="89">
        <f>L92</f>
        <v>450000</v>
      </c>
      <c r="M91" s="6">
        <f>M92</f>
        <v>92946</v>
      </c>
      <c r="N91" s="63">
        <f t="shared" si="36"/>
        <v>357054</v>
      </c>
      <c r="O91" s="63">
        <f t="shared" si="37"/>
        <v>20.654666666666664</v>
      </c>
      <c r="P91" s="63">
        <f t="shared" si="38"/>
        <v>20.654666666666664</v>
      </c>
    </row>
    <row r="92" spans="1:16" ht="40.5" customHeight="1" outlineLevel="1" x14ac:dyDescent="0.2">
      <c r="A92" s="15" t="s">
        <v>321</v>
      </c>
      <c r="B92" s="16" t="s">
        <v>202</v>
      </c>
      <c r="C92" s="17"/>
      <c r="D92" s="17" t="s">
        <v>203</v>
      </c>
      <c r="E92" s="20"/>
      <c r="F92" s="20"/>
      <c r="G92" s="20"/>
      <c r="H92" s="20"/>
      <c r="I92" s="20"/>
      <c r="J92" s="20"/>
      <c r="K92" s="91">
        <f>K93</f>
        <v>450000</v>
      </c>
      <c r="L92" s="91">
        <f t="shared" ref="L92:M92" si="41">L93</f>
        <v>450000</v>
      </c>
      <c r="M92" s="91">
        <f t="shared" si="41"/>
        <v>92946</v>
      </c>
      <c r="N92" s="79">
        <f t="shared" si="36"/>
        <v>357054</v>
      </c>
      <c r="O92" s="79">
        <f t="shared" si="37"/>
        <v>20.654666666666664</v>
      </c>
      <c r="P92" s="79">
        <f t="shared" si="38"/>
        <v>20.654666666666664</v>
      </c>
    </row>
    <row r="93" spans="1:16" ht="27.75" customHeight="1" outlineLevel="1" x14ac:dyDescent="0.2">
      <c r="A93" s="29"/>
      <c r="B93" s="30" t="s">
        <v>204</v>
      </c>
      <c r="C93" s="12" t="s">
        <v>64</v>
      </c>
      <c r="D93" s="12" t="s">
        <v>205</v>
      </c>
      <c r="E93" s="20"/>
      <c r="F93" s="20"/>
      <c r="G93" s="20"/>
      <c r="H93" s="20"/>
      <c r="I93" s="20"/>
      <c r="J93" s="20"/>
      <c r="K93" s="6">
        <v>450000</v>
      </c>
      <c r="L93" s="89">
        <v>450000</v>
      </c>
      <c r="M93" s="63">
        <v>92946</v>
      </c>
      <c r="N93" s="63">
        <f t="shared" si="36"/>
        <v>357054</v>
      </c>
      <c r="O93" s="63">
        <f t="shared" si="37"/>
        <v>20.654666666666664</v>
      </c>
      <c r="P93" s="63">
        <f t="shared" si="38"/>
        <v>20.654666666666664</v>
      </c>
    </row>
    <row r="94" spans="1:16" ht="34.5" customHeight="1" x14ac:dyDescent="0.2">
      <c r="A94" s="29" t="s">
        <v>322</v>
      </c>
      <c r="B94" s="30" t="s">
        <v>52</v>
      </c>
      <c r="C94" s="12"/>
      <c r="D94" s="12" t="s">
        <v>53</v>
      </c>
      <c r="K94" s="120">
        <f>K95+K98</f>
        <v>20540615</v>
      </c>
      <c r="L94" s="89">
        <f>L95+L98</f>
        <v>20516523.280000001</v>
      </c>
      <c r="M94" s="6">
        <f>M95+M98</f>
        <v>11955932.979999999</v>
      </c>
      <c r="N94" s="63">
        <f t="shared" si="36"/>
        <v>8560590.3000000026</v>
      </c>
      <c r="O94" s="63">
        <f t="shared" si="37"/>
        <v>58.274654125511262</v>
      </c>
      <c r="P94" s="63">
        <f t="shared" si="38"/>
        <v>58.206304825829214</v>
      </c>
    </row>
    <row r="95" spans="1:16" ht="33.75" customHeight="1" x14ac:dyDescent="0.2">
      <c r="A95" s="15" t="s">
        <v>343</v>
      </c>
      <c r="B95" s="16" t="s">
        <v>86</v>
      </c>
      <c r="C95" s="17"/>
      <c r="D95" s="17" t="s">
        <v>133</v>
      </c>
      <c r="K95" s="121">
        <f>K96+K97</f>
        <v>18460611</v>
      </c>
      <c r="L95" s="91">
        <f>L96+L97</f>
        <v>18436519.280000001</v>
      </c>
      <c r="M95" s="8">
        <f>M96+M97</f>
        <v>10649159.579999998</v>
      </c>
      <c r="N95" s="79">
        <f t="shared" si="36"/>
        <v>7787359.700000003</v>
      </c>
      <c r="O95" s="79">
        <f t="shared" si="37"/>
        <v>57.761226065878077</v>
      </c>
      <c r="P95" s="79">
        <f t="shared" si="38"/>
        <v>57.685845717674233</v>
      </c>
    </row>
    <row r="96" spans="1:16" ht="25.5" x14ac:dyDescent="0.2">
      <c r="A96" s="39"/>
      <c r="B96" s="30" t="s">
        <v>354</v>
      </c>
      <c r="C96" s="12" t="s">
        <v>62</v>
      </c>
      <c r="D96" s="12" t="s">
        <v>40</v>
      </c>
      <c r="K96" s="63">
        <v>3131548</v>
      </c>
      <c r="L96" s="89">
        <v>3106217.66</v>
      </c>
      <c r="M96" s="63">
        <v>1233606.46</v>
      </c>
      <c r="N96" s="63">
        <f t="shared" si="36"/>
        <v>1872611.2000000002</v>
      </c>
      <c r="O96" s="63">
        <f t="shared" si="37"/>
        <v>39.714102327265756</v>
      </c>
      <c r="P96" s="63">
        <f t="shared" si="38"/>
        <v>39.392864487467541</v>
      </c>
    </row>
    <row r="97" spans="1:16" ht="25.5" x14ac:dyDescent="0.2">
      <c r="A97" s="39"/>
      <c r="B97" s="30" t="s">
        <v>6</v>
      </c>
      <c r="C97" s="12" t="s">
        <v>64</v>
      </c>
      <c r="D97" s="12" t="s">
        <v>41</v>
      </c>
      <c r="K97" s="63">
        <v>15329063</v>
      </c>
      <c r="L97" s="89">
        <v>15330301.619999999</v>
      </c>
      <c r="M97" s="63">
        <v>9415553.1199999992</v>
      </c>
      <c r="N97" s="63">
        <f t="shared" si="36"/>
        <v>5914748.5</v>
      </c>
      <c r="O97" s="63">
        <f t="shared" si="37"/>
        <v>61.417924796185453</v>
      </c>
      <c r="P97" s="63">
        <f t="shared" si="38"/>
        <v>61.422887491557695</v>
      </c>
    </row>
    <row r="98" spans="1:16" ht="19.5" customHeight="1" x14ac:dyDescent="0.2">
      <c r="A98" s="15" t="s">
        <v>434</v>
      </c>
      <c r="B98" s="16" t="s">
        <v>105</v>
      </c>
      <c r="C98" s="17"/>
      <c r="D98" s="17" t="s">
        <v>107</v>
      </c>
      <c r="K98" s="91">
        <f>K99</f>
        <v>2080004</v>
      </c>
      <c r="L98" s="91">
        <f>L99</f>
        <v>2080004</v>
      </c>
      <c r="M98" s="8">
        <f>M99</f>
        <v>1306773.3999999999</v>
      </c>
      <c r="N98" s="79">
        <f t="shared" si="36"/>
        <v>773230.60000000009</v>
      </c>
      <c r="O98" s="79">
        <f t="shared" si="37"/>
        <v>62.825523412454977</v>
      </c>
      <c r="P98" s="79">
        <f t="shared" si="38"/>
        <v>62.825523412454977</v>
      </c>
    </row>
    <row r="99" spans="1:16" ht="25.5" x14ac:dyDescent="0.2">
      <c r="A99" s="39"/>
      <c r="B99" s="30" t="s">
        <v>106</v>
      </c>
      <c r="C99" s="12" t="s">
        <v>64</v>
      </c>
      <c r="D99" s="12" t="s">
        <v>61</v>
      </c>
      <c r="K99" s="63">
        <v>2080004</v>
      </c>
      <c r="L99" s="89">
        <v>2080004</v>
      </c>
      <c r="M99" s="63">
        <v>1306773.3999999999</v>
      </c>
      <c r="N99" s="63">
        <f t="shared" si="36"/>
        <v>773230.60000000009</v>
      </c>
      <c r="O99" s="63">
        <f t="shared" si="37"/>
        <v>62.825523412454977</v>
      </c>
      <c r="P99" s="63">
        <f t="shared" si="38"/>
        <v>62.825523412454977</v>
      </c>
    </row>
    <row r="100" spans="1:16" ht="35.85" customHeight="1" outlineLevel="1" x14ac:dyDescent="0.2">
      <c r="A100" s="10" t="s">
        <v>160</v>
      </c>
      <c r="B100" s="34" t="s">
        <v>134</v>
      </c>
      <c r="C100" s="13"/>
      <c r="D100" s="13" t="s">
        <v>11</v>
      </c>
      <c r="E100" s="14"/>
      <c r="F100" s="14"/>
      <c r="G100" s="14"/>
      <c r="H100" s="14"/>
      <c r="I100" s="14"/>
      <c r="J100" s="14"/>
      <c r="K100" s="90">
        <f>K101+K111+K130+K146+K143</f>
        <v>514833909.96999997</v>
      </c>
      <c r="L100" s="90">
        <f>L101+L111+L130+L146+L143</f>
        <v>523235244.87</v>
      </c>
      <c r="M100" s="33">
        <f>M101+M111+M130+M146+M143</f>
        <v>369415685.18000001</v>
      </c>
      <c r="N100" s="64">
        <f t="shared" si="36"/>
        <v>153819559.69</v>
      </c>
      <c r="O100" s="64">
        <f t="shared" si="37"/>
        <v>70.602217415950804</v>
      </c>
      <c r="P100" s="64">
        <f t="shared" si="38"/>
        <v>71.754342133665276</v>
      </c>
    </row>
    <row r="101" spans="1:16" ht="24" customHeight="1" outlineLevel="1" x14ac:dyDescent="0.2">
      <c r="A101" s="29" t="s">
        <v>87</v>
      </c>
      <c r="B101" s="35" t="s">
        <v>12</v>
      </c>
      <c r="C101" s="12"/>
      <c r="D101" s="12" t="s">
        <v>13</v>
      </c>
      <c r="E101" s="14"/>
      <c r="F101" s="14"/>
      <c r="G101" s="14"/>
      <c r="H101" s="14"/>
      <c r="I101" s="14"/>
      <c r="J101" s="14"/>
      <c r="K101" s="89">
        <f>K102+K105+K107+K109</f>
        <v>111005365.94</v>
      </c>
      <c r="L101" s="89">
        <f>L102+L105+L107+L109</f>
        <v>111505351.16000001</v>
      </c>
      <c r="M101" s="6">
        <f>M102+M105+M107+M109</f>
        <v>78393226.840000004</v>
      </c>
      <c r="N101" s="63">
        <f t="shared" si="36"/>
        <v>33112124.320000008</v>
      </c>
      <c r="O101" s="63">
        <f t="shared" si="37"/>
        <v>70.304452678251167</v>
      </c>
      <c r="P101" s="63">
        <f t="shared" si="38"/>
        <v>70.621114732753256</v>
      </c>
    </row>
    <row r="102" spans="1:16" ht="30.75" customHeight="1" outlineLevel="1" x14ac:dyDescent="0.2">
      <c r="A102" s="15" t="s">
        <v>294</v>
      </c>
      <c r="B102" s="36" t="s">
        <v>88</v>
      </c>
      <c r="C102" s="17"/>
      <c r="D102" s="17" t="s">
        <v>89</v>
      </c>
      <c r="E102" s="14"/>
      <c r="F102" s="14"/>
      <c r="G102" s="14"/>
      <c r="H102" s="14"/>
      <c r="I102" s="14"/>
      <c r="J102" s="14"/>
      <c r="K102" s="91">
        <f>K104+K103</f>
        <v>104831148.94</v>
      </c>
      <c r="L102" s="91">
        <f>L104+L103</f>
        <v>105258283.84</v>
      </c>
      <c r="M102" s="8">
        <f>M104+M103</f>
        <v>73492769.760000005</v>
      </c>
      <c r="N102" s="79">
        <f t="shared" si="36"/>
        <v>31765514.079999998</v>
      </c>
      <c r="O102" s="79">
        <f t="shared" si="37"/>
        <v>69.821364246935829</v>
      </c>
      <c r="P102" s="79">
        <f t="shared" si="38"/>
        <v>70.10585165108084</v>
      </c>
    </row>
    <row r="103" spans="1:16" ht="35.85" customHeight="1" outlineLevel="1" x14ac:dyDescent="0.2">
      <c r="A103" s="37"/>
      <c r="B103" s="35" t="s">
        <v>371</v>
      </c>
      <c r="C103" s="12" t="s">
        <v>63</v>
      </c>
      <c r="D103" s="12" t="s">
        <v>15</v>
      </c>
      <c r="E103" s="14"/>
      <c r="F103" s="14"/>
      <c r="G103" s="14"/>
      <c r="H103" s="14"/>
      <c r="I103" s="14"/>
      <c r="J103" s="14"/>
      <c r="K103" s="6">
        <v>48940434.939999998</v>
      </c>
      <c r="L103" s="89">
        <v>49367569.840000004</v>
      </c>
      <c r="M103" s="63">
        <v>32280221.77</v>
      </c>
      <c r="N103" s="63">
        <f t="shared" si="36"/>
        <v>17087348.070000004</v>
      </c>
      <c r="O103" s="63">
        <f t="shared" si="37"/>
        <v>65.387504134029697</v>
      </c>
      <c r="P103" s="63">
        <f t="shared" si="38"/>
        <v>65.958183268242124</v>
      </c>
    </row>
    <row r="104" spans="1:16" ht="45.75" customHeight="1" outlineLevel="1" x14ac:dyDescent="0.2">
      <c r="A104" s="37"/>
      <c r="B104" s="35" t="s">
        <v>1</v>
      </c>
      <c r="C104" s="12" t="s">
        <v>63</v>
      </c>
      <c r="D104" s="12" t="s">
        <v>14</v>
      </c>
      <c r="E104" s="14"/>
      <c r="F104" s="14"/>
      <c r="G104" s="14"/>
      <c r="H104" s="14"/>
      <c r="I104" s="14"/>
      <c r="J104" s="14"/>
      <c r="K104" s="6">
        <v>55890714</v>
      </c>
      <c r="L104" s="89">
        <v>55890714</v>
      </c>
      <c r="M104" s="63">
        <v>41212547.990000002</v>
      </c>
      <c r="N104" s="63">
        <f t="shared" si="36"/>
        <v>14678166.009999998</v>
      </c>
      <c r="O104" s="63">
        <f t="shared" si="37"/>
        <v>73.737737524698659</v>
      </c>
      <c r="P104" s="63">
        <f t="shared" si="38"/>
        <v>73.737737524698659</v>
      </c>
    </row>
    <row r="105" spans="1:16" ht="30" customHeight="1" outlineLevel="1" x14ac:dyDescent="0.2">
      <c r="A105" s="15" t="s">
        <v>355</v>
      </c>
      <c r="B105" s="36" t="s">
        <v>90</v>
      </c>
      <c r="C105" s="17"/>
      <c r="D105" s="17" t="s">
        <v>91</v>
      </c>
      <c r="E105" s="14"/>
      <c r="F105" s="14"/>
      <c r="G105" s="14"/>
      <c r="H105" s="14"/>
      <c r="I105" s="14"/>
      <c r="J105" s="14"/>
      <c r="K105" s="91">
        <f>K106</f>
        <v>2806299.85</v>
      </c>
      <c r="L105" s="91">
        <f>L106</f>
        <v>2847994.62</v>
      </c>
      <c r="M105" s="8">
        <f>M106</f>
        <v>2228242.7599999998</v>
      </c>
      <c r="N105" s="79">
        <f t="shared" si="36"/>
        <v>619751.86000000034</v>
      </c>
      <c r="O105" s="79">
        <f t="shared" si="37"/>
        <v>78.239008752060059</v>
      </c>
      <c r="P105" s="79">
        <f t="shared" si="38"/>
        <v>79.401449563559638</v>
      </c>
    </row>
    <row r="106" spans="1:16" ht="24" customHeight="1" outlineLevel="1" x14ac:dyDescent="0.2">
      <c r="A106" s="37"/>
      <c r="B106" s="35" t="s">
        <v>51</v>
      </c>
      <c r="C106" s="12" t="s">
        <v>63</v>
      </c>
      <c r="D106" s="12" t="s">
        <v>17</v>
      </c>
      <c r="E106" s="14"/>
      <c r="F106" s="14"/>
      <c r="G106" s="14"/>
      <c r="H106" s="14"/>
      <c r="I106" s="14"/>
      <c r="J106" s="14"/>
      <c r="K106" s="6">
        <v>2806299.85</v>
      </c>
      <c r="L106" s="89">
        <v>2847994.62</v>
      </c>
      <c r="M106" s="63">
        <v>2228242.7599999998</v>
      </c>
      <c r="N106" s="63">
        <f t="shared" si="36"/>
        <v>619751.86000000034</v>
      </c>
      <c r="O106" s="63">
        <f t="shared" si="37"/>
        <v>78.239008752060059</v>
      </c>
      <c r="P106" s="63">
        <f t="shared" si="38"/>
        <v>79.401449563559638</v>
      </c>
    </row>
    <row r="107" spans="1:16" ht="29.25" customHeight="1" outlineLevel="1" x14ac:dyDescent="0.2">
      <c r="A107" s="40" t="s">
        <v>356</v>
      </c>
      <c r="B107" s="36" t="s">
        <v>136</v>
      </c>
      <c r="C107" s="17"/>
      <c r="D107" s="17" t="s">
        <v>135</v>
      </c>
      <c r="E107" s="28"/>
      <c r="F107" s="28"/>
      <c r="G107" s="28"/>
      <c r="H107" s="28"/>
      <c r="I107" s="28"/>
      <c r="J107" s="28"/>
      <c r="K107" s="91">
        <f>+K108</f>
        <v>2171548</v>
      </c>
      <c r="L107" s="91">
        <f t="shared" ref="L107:N107" si="42">+L108</f>
        <v>1972682.5</v>
      </c>
      <c r="M107" s="91">
        <f t="shared" si="42"/>
        <v>1459581.55</v>
      </c>
      <c r="N107" s="91">
        <f t="shared" si="42"/>
        <v>513100.94999999995</v>
      </c>
      <c r="O107" s="79">
        <f t="shared" si="37"/>
        <v>73.989684097669041</v>
      </c>
      <c r="P107" s="79">
        <f t="shared" si="38"/>
        <v>67.213874618474932</v>
      </c>
    </row>
    <row r="108" spans="1:16" ht="29.25" customHeight="1" outlineLevel="1" x14ac:dyDescent="0.2">
      <c r="A108" s="40"/>
      <c r="B108" s="30" t="s">
        <v>210</v>
      </c>
      <c r="C108" s="12" t="s">
        <v>63</v>
      </c>
      <c r="D108" s="12" t="s">
        <v>211</v>
      </c>
      <c r="E108" s="28"/>
      <c r="F108" s="28"/>
      <c r="G108" s="28"/>
      <c r="H108" s="28"/>
      <c r="I108" s="28"/>
      <c r="J108" s="28"/>
      <c r="K108" s="6">
        <v>2171548</v>
      </c>
      <c r="L108" s="89">
        <v>1972682.5</v>
      </c>
      <c r="M108" s="63">
        <v>1459581.55</v>
      </c>
      <c r="N108" s="63">
        <f t="shared" si="36"/>
        <v>513100.94999999995</v>
      </c>
      <c r="O108" s="63">
        <f t="shared" si="37"/>
        <v>73.989684097669041</v>
      </c>
      <c r="P108" s="63">
        <f t="shared" si="38"/>
        <v>67.213874618474932</v>
      </c>
    </row>
    <row r="109" spans="1:16" ht="34.5" customHeight="1" outlineLevel="1" x14ac:dyDescent="0.2">
      <c r="A109" s="40" t="s">
        <v>357</v>
      </c>
      <c r="B109" s="36" t="s">
        <v>212</v>
      </c>
      <c r="C109" s="17"/>
      <c r="D109" s="17" t="s">
        <v>213</v>
      </c>
      <c r="E109" s="14"/>
      <c r="F109" s="14"/>
      <c r="G109" s="14"/>
      <c r="H109" s="14"/>
      <c r="I109" s="14"/>
      <c r="J109" s="14"/>
      <c r="K109" s="91">
        <f>K110</f>
        <v>1196369.1499999999</v>
      </c>
      <c r="L109" s="91">
        <f>L110</f>
        <v>1426390.2</v>
      </c>
      <c r="M109" s="8">
        <f>M110</f>
        <v>1212632.77</v>
      </c>
      <c r="N109" s="79">
        <f t="shared" si="36"/>
        <v>213757.42999999993</v>
      </c>
      <c r="O109" s="79">
        <f t="shared" si="37"/>
        <v>85.014098526476133</v>
      </c>
      <c r="P109" s="79">
        <f t="shared" si="38"/>
        <v>101.35941485953563</v>
      </c>
    </row>
    <row r="110" spans="1:16" ht="26.25" customHeight="1" outlineLevel="1" x14ac:dyDescent="0.2">
      <c r="A110" s="37"/>
      <c r="B110" s="35" t="s">
        <v>198</v>
      </c>
      <c r="C110" s="12" t="s">
        <v>63</v>
      </c>
      <c r="D110" s="12" t="s">
        <v>214</v>
      </c>
      <c r="E110" s="14"/>
      <c r="F110" s="14"/>
      <c r="G110" s="14"/>
      <c r="H110" s="14"/>
      <c r="I110" s="14"/>
      <c r="J110" s="14"/>
      <c r="K110" s="6">
        <v>1196369.1499999999</v>
      </c>
      <c r="L110" s="89">
        <v>1426390.2</v>
      </c>
      <c r="M110" s="63">
        <v>1212632.77</v>
      </c>
      <c r="N110" s="63">
        <f t="shared" si="36"/>
        <v>213757.42999999993</v>
      </c>
      <c r="O110" s="63">
        <f t="shared" si="37"/>
        <v>85.014098526476133</v>
      </c>
      <c r="P110" s="63">
        <f t="shared" si="38"/>
        <v>101.35941485953563</v>
      </c>
    </row>
    <row r="111" spans="1:16" ht="18.75" customHeight="1" outlineLevel="1" x14ac:dyDescent="0.2">
      <c r="A111" s="29" t="s">
        <v>295</v>
      </c>
      <c r="B111" s="35" t="s">
        <v>18</v>
      </c>
      <c r="C111" s="12"/>
      <c r="D111" s="12" t="s">
        <v>92</v>
      </c>
      <c r="E111" s="14"/>
      <c r="F111" s="14"/>
      <c r="G111" s="14"/>
      <c r="H111" s="14"/>
      <c r="I111" s="14"/>
      <c r="J111" s="14"/>
      <c r="K111" s="89">
        <f>K112+K116+K120+K128+K126+K124</f>
        <v>342223327.29999995</v>
      </c>
      <c r="L111" s="89">
        <f>L112+L116+L120+L128+L126+L124</f>
        <v>349904450.59999996</v>
      </c>
      <c r="M111" s="6">
        <f>M112+M116+M120+M128+M126+M124</f>
        <v>249025613.41000003</v>
      </c>
      <c r="N111" s="63">
        <f t="shared" si="36"/>
        <v>100878837.18999994</v>
      </c>
      <c r="O111" s="63">
        <f t="shared" si="37"/>
        <v>71.169604440007106</v>
      </c>
      <c r="P111" s="63">
        <f t="shared" si="38"/>
        <v>72.766989724139734</v>
      </c>
    </row>
    <row r="112" spans="1:16" ht="35.85" customHeight="1" outlineLevel="1" x14ac:dyDescent="0.2">
      <c r="A112" s="15" t="s">
        <v>296</v>
      </c>
      <c r="B112" s="36" t="s">
        <v>93</v>
      </c>
      <c r="C112" s="17"/>
      <c r="D112" s="17" t="s">
        <v>94</v>
      </c>
      <c r="E112" s="14"/>
      <c r="F112" s="14"/>
      <c r="G112" s="14"/>
      <c r="H112" s="14"/>
      <c r="I112" s="14"/>
      <c r="J112" s="14"/>
      <c r="K112" s="91">
        <f>K114+K115+K113</f>
        <v>293359434.40999997</v>
      </c>
      <c r="L112" s="91">
        <f>L114+L115+L113</f>
        <v>297878764.61000001</v>
      </c>
      <c r="M112" s="8">
        <f>M114+M115+M113</f>
        <v>213673982.39000002</v>
      </c>
      <c r="N112" s="79">
        <f t="shared" si="36"/>
        <v>84204782.219999999</v>
      </c>
      <c r="O112" s="79">
        <f t="shared" si="37"/>
        <v>71.731861339546725</v>
      </c>
      <c r="P112" s="79">
        <f t="shared" si="38"/>
        <v>72.836921989482931</v>
      </c>
    </row>
    <row r="113" spans="1:16" ht="42" customHeight="1" outlineLevel="1" x14ac:dyDescent="0.2">
      <c r="A113" s="15"/>
      <c r="B113" s="35" t="s">
        <v>174</v>
      </c>
      <c r="C113" s="12" t="s">
        <v>63</v>
      </c>
      <c r="D113" s="12" t="s">
        <v>175</v>
      </c>
      <c r="E113" s="14"/>
      <c r="F113" s="14"/>
      <c r="G113" s="14"/>
      <c r="H113" s="14"/>
      <c r="I113" s="14"/>
      <c r="J113" s="14"/>
      <c r="K113" s="6">
        <v>17784000</v>
      </c>
      <c r="L113" s="89">
        <v>20358000</v>
      </c>
      <c r="M113" s="63">
        <v>18889343.84</v>
      </c>
      <c r="N113" s="63">
        <f t="shared" si="36"/>
        <v>1468656.1600000001</v>
      </c>
      <c r="O113" s="63">
        <f t="shared" si="37"/>
        <v>92.785852441300719</v>
      </c>
      <c r="P113" s="63">
        <f t="shared" si="38"/>
        <v>106.2153837156995</v>
      </c>
    </row>
    <row r="114" spans="1:16" ht="35.85" customHeight="1" outlineLevel="1" x14ac:dyDescent="0.2">
      <c r="A114" s="37"/>
      <c r="B114" s="35" t="s">
        <v>19</v>
      </c>
      <c r="C114" s="12" t="s">
        <v>63</v>
      </c>
      <c r="D114" s="12" t="s">
        <v>20</v>
      </c>
      <c r="E114" s="14"/>
      <c r="F114" s="14"/>
      <c r="G114" s="14"/>
      <c r="H114" s="14"/>
      <c r="I114" s="14"/>
      <c r="J114" s="14"/>
      <c r="K114" s="6">
        <v>94663443.409999996</v>
      </c>
      <c r="L114" s="89">
        <v>96608773.609999999</v>
      </c>
      <c r="M114" s="63">
        <v>61458411.670000002</v>
      </c>
      <c r="N114" s="63">
        <f t="shared" si="36"/>
        <v>35150361.939999998</v>
      </c>
      <c r="O114" s="63">
        <f t="shared" si="37"/>
        <v>63.615766325842714</v>
      </c>
      <c r="P114" s="63">
        <f t="shared" si="38"/>
        <v>64.923067930051332</v>
      </c>
    </row>
    <row r="115" spans="1:16" ht="50.25" customHeight="1" outlineLevel="1" x14ac:dyDescent="0.2">
      <c r="A115" s="37"/>
      <c r="B115" s="35" t="s">
        <v>95</v>
      </c>
      <c r="C115" s="12" t="s">
        <v>63</v>
      </c>
      <c r="D115" s="12" t="s">
        <v>21</v>
      </c>
      <c r="E115" s="14"/>
      <c r="F115" s="14"/>
      <c r="G115" s="14"/>
      <c r="H115" s="14"/>
      <c r="I115" s="14"/>
      <c r="J115" s="14"/>
      <c r="K115" s="6">
        <v>180911991</v>
      </c>
      <c r="L115" s="89">
        <v>180911991</v>
      </c>
      <c r="M115" s="63">
        <v>133326226.88</v>
      </c>
      <c r="N115" s="63">
        <f t="shared" si="36"/>
        <v>47585764.120000005</v>
      </c>
      <c r="O115" s="63">
        <f t="shared" si="37"/>
        <v>73.696732949006133</v>
      </c>
      <c r="P115" s="63">
        <f t="shared" si="38"/>
        <v>73.696732949006133</v>
      </c>
    </row>
    <row r="116" spans="1:16" ht="33.75" customHeight="1" outlineLevel="1" x14ac:dyDescent="0.2">
      <c r="A116" s="15" t="s">
        <v>358</v>
      </c>
      <c r="B116" s="36" t="s">
        <v>372</v>
      </c>
      <c r="C116" s="17"/>
      <c r="D116" s="17" t="s">
        <v>96</v>
      </c>
      <c r="E116" s="14"/>
      <c r="F116" s="14"/>
      <c r="G116" s="14"/>
      <c r="H116" s="14"/>
      <c r="I116" s="14"/>
      <c r="J116" s="14"/>
      <c r="K116" s="91">
        <f>K117+K119+K118</f>
        <v>25959253.699999999</v>
      </c>
      <c r="L116" s="91">
        <f>L117+L119+L118</f>
        <v>25959253.699999999</v>
      </c>
      <c r="M116" s="8">
        <f>M117+M119+M118</f>
        <v>14950065.050000001</v>
      </c>
      <c r="N116" s="79">
        <f t="shared" si="36"/>
        <v>11009188.649999999</v>
      </c>
      <c r="O116" s="79">
        <f t="shared" si="37"/>
        <v>57.590504036716595</v>
      </c>
      <c r="P116" s="79">
        <f t="shared" si="38"/>
        <v>57.590504036716595</v>
      </c>
    </row>
    <row r="117" spans="1:16" ht="23.85" customHeight="1" outlineLevel="1" x14ac:dyDescent="0.2">
      <c r="A117" s="37"/>
      <c r="B117" s="35" t="s">
        <v>16</v>
      </c>
      <c r="C117" s="12" t="s">
        <v>63</v>
      </c>
      <c r="D117" s="12" t="s">
        <v>48</v>
      </c>
      <c r="E117" s="14"/>
      <c r="F117" s="14"/>
      <c r="G117" s="14"/>
      <c r="H117" s="14"/>
      <c r="I117" s="14"/>
      <c r="J117" s="14"/>
      <c r="K117" s="6">
        <v>2509453.7000000002</v>
      </c>
      <c r="L117" s="89">
        <v>2509453.7000000002</v>
      </c>
      <c r="M117" s="63">
        <v>1316544.1299999999</v>
      </c>
      <c r="N117" s="63">
        <f t="shared" si="36"/>
        <v>1192909.5700000003</v>
      </c>
      <c r="O117" s="63">
        <f t="shared" si="37"/>
        <v>52.463375992950169</v>
      </c>
      <c r="P117" s="63">
        <f t="shared" si="38"/>
        <v>52.463375992950169</v>
      </c>
    </row>
    <row r="118" spans="1:16" ht="35.25" customHeight="1" outlineLevel="1" x14ac:dyDescent="0.2">
      <c r="A118" s="37"/>
      <c r="B118" s="30" t="s">
        <v>215</v>
      </c>
      <c r="C118" s="12" t="s">
        <v>63</v>
      </c>
      <c r="D118" s="12" t="s">
        <v>216</v>
      </c>
      <c r="E118" s="14"/>
      <c r="F118" s="14"/>
      <c r="G118" s="14"/>
      <c r="H118" s="14"/>
      <c r="I118" s="14"/>
      <c r="J118" s="14"/>
      <c r="K118" s="6">
        <v>6890100</v>
      </c>
      <c r="L118" s="89">
        <v>6890100</v>
      </c>
      <c r="M118" s="63">
        <v>3668027.89</v>
      </c>
      <c r="N118" s="63">
        <f t="shared" si="36"/>
        <v>3222072.11</v>
      </c>
      <c r="O118" s="63">
        <f t="shared" si="37"/>
        <v>53.236206876532997</v>
      </c>
      <c r="P118" s="63">
        <f t="shared" si="38"/>
        <v>53.236206876532997</v>
      </c>
    </row>
    <row r="119" spans="1:16" ht="56.25" customHeight="1" outlineLevel="1" x14ac:dyDescent="0.2">
      <c r="A119" s="37"/>
      <c r="B119" s="35" t="s">
        <v>176</v>
      </c>
      <c r="C119" s="12" t="s">
        <v>63</v>
      </c>
      <c r="D119" s="12" t="s">
        <v>307</v>
      </c>
      <c r="E119" s="14"/>
      <c r="F119" s="14"/>
      <c r="G119" s="14"/>
      <c r="H119" s="14"/>
      <c r="I119" s="14"/>
      <c r="J119" s="14"/>
      <c r="K119" s="6">
        <v>16559700</v>
      </c>
      <c r="L119" s="89">
        <v>16559700</v>
      </c>
      <c r="M119" s="63">
        <v>9965493.0299999993</v>
      </c>
      <c r="N119" s="63">
        <f t="shared" si="36"/>
        <v>6594206.9700000007</v>
      </c>
      <c r="O119" s="63">
        <f t="shared" si="37"/>
        <v>60.179188209931333</v>
      </c>
      <c r="P119" s="63">
        <f t="shared" si="38"/>
        <v>60.179188209931333</v>
      </c>
    </row>
    <row r="120" spans="1:16" ht="27.75" customHeight="1" outlineLevel="1" x14ac:dyDescent="0.2">
      <c r="A120" s="15" t="s">
        <v>359</v>
      </c>
      <c r="B120" s="36" t="s">
        <v>137</v>
      </c>
      <c r="C120" s="17"/>
      <c r="D120" s="17" t="s">
        <v>138</v>
      </c>
      <c r="E120" s="8" t="e">
        <f>#REF!+#REF!+#REF!+#REF!</f>
        <v>#REF!</v>
      </c>
      <c r="F120" s="14"/>
      <c r="G120" s="14"/>
      <c r="H120" s="14"/>
      <c r="I120" s="14"/>
      <c r="J120" s="14"/>
      <c r="K120" s="4">
        <f>K122+K123+K121</f>
        <v>15026936.710000001</v>
      </c>
      <c r="L120" s="4">
        <f t="shared" ref="L120:M120" si="43">L122+L123+L121</f>
        <v>18663814.550000001</v>
      </c>
      <c r="M120" s="4">
        <f t="shared" si="43"/>
        <v>17280593.720000003</v>
      </c>
      <c r="N120" s="4">
        <f t="shared" ref="N120" si="44">N122+N123</f>
        <v>1383220.8299999994</v>
      </c>
      <c r="O120" s="79">
        <f t="shared" si="37"/>
        <v>92.588756032190659</v>
      </c>
      <c r="P120" s="79">
        <f t="shared" si="38"/>
        <v>114.9974479396074</v>
      </c>
    </row>
    <row r="121" spans="1:16" ht="27.75" customHeight="1" outlineLevel="1" x14ac:dyDescent="0.2">
      <c r="A121" s="15"/>
      <c r="B121" s="35" t="s">
        <v>273</v>
      </c>
      <c r="C121" s="12" t="s">
        <v>63</v>
      </c>
      <c r="D121" s="12" t="s">
        <v>459</v>
      </c>
      <c r="E121" s="6"/>
      <c r="F121" s="14"/>
      <c r="G121" s="14"/>
      <c r="H121" s="14"/>
      <c r="I121" s="14"/>
      <c r="J121" s="14"/>
      <c r="K121" s="5">
        <v>0</v>
      </c>
      <c r="L121" s="5">
        <v>60000</v>
      </c>
      <c r="M121" s="5">
        <v>60000</v>
      </c>
      <c r="N121" s="63">
        <f t="shared" si="36"/>
        <v>0</v>
      </c>
      <c r="O121" s="63">
        <f t="shared" ref="O121" si="45">M121/L121*100</f>
        <v>100</v>
      </c>
      <c r="P121" s="63">
        <v>0</v>
      </c>
    </row>
    <row r="122" spans="1:16" ht="27.75" customHeight="1" outlineLevel="1" x14ac:dyDescent="0.2">
      <c r="A122" s="15"/>
      <c r="B122" s="30" t="s">
        <v>217</v>
      </c>
      <c r="C122" s="12" t="s">
        <v>63</v>
      </c>
      <c r="D122" s="12" t="s">
        <v>218</v>
      </c>
      <c r="E122" s="8"/>
      <c r="F122" s="14"/>
      <c r="G122" s="14"/>
      <c r="H122" s="14"/>
      <c r="I122" s="14"/>
      <c r="J122" s="14"/>
      <c r="K122" s="6">
        <v>13511785.710000001</v>
      </c>
      <c r="L122" s="149">
        <v>17300784.780000001</v>
      </c>
      <c r="M122" s="63">
        <v>17207563.420000002</v>
      </c>
      <c r="N122" s="63">
        <f t="shared" si="36"/>
        <v>93221.359999999404</v>
      </c>
      <c r="O122" s="63">
        <f t="shared" si="37"/>
        <v>99.461172650920631</v>
      </c>
      <c r="P122" s="63">
        <f t="shared" si="38"/>
        <v>127.35225224349713</v>
      </c>
    </row>
    <row r="123" spans="1:16" ht="27.75" customHeight="1" outlineLevel="1" x14ac:dyDescent="0.2">
      <c r="A123" s="15"/>
      <c r="B123" s="123" t="s">
        <v>435</v>
      </c>
      <c r="C123" s="122" t="s">
        <v>63</v>
      </c>
      <c r="D123" s="122" t="s">
        <v>436</v>
      </c>
      <c r="E123" s="43"/>
      <c r="F123" s="14"/>
      <c r="G123" s="14"/>
      <c r="H123" s="14"/>
      <c r="I123" s="14"/>
      <c r="J123" s="14"/>
      <c r="K123" s="7">
        <v>1515151</v>
      </c>
      <c r="L123" s="150">
        <v>1303029.77</v>
      </c>
      <c r="M123" s="103">
        <v>13030.3</v>
      </c>
      <c r="N123" s="63">
        <f t="shared" si="36"/>
        <v>1289999.47</v>
      </c>
      <c r="O123" s="63">
        <f t="shared" ref="O123" si="46">M123/L123*100</f>
        <v>1.0000001765117001</v>
      </c>
      <c r="P123" s="63">
        <f t="shared" si="38"/>
        <v>0.86000009240003139</v>
      </c>
    </row>
    <row r="124" spans="1:16" ht="27" customHeight="1" outlineLevel="1" x14ac:dyDescent="0.2">
      <c r="A124" s="15" t="s">
        <v>360</v>
      </c>
      <c r="B124" s="41" t="s">
        <v>373</v>
      </c>
      <c r="C124" s="17"/>
      <c r="D124" s="42" t="s">
        <v>374</v>
      </c>
      <c r="E124" s="43"/>
      <c r="F124" s="28"/>
      <c r="G124" s="28"/>
      <c r="H124" s="28"/>
      <c r="I124" s="28"/>
      <c r="J124" s="28"/>
      <c r="K124" s="44">
        <f>K125</f>
        <v>2537142.48</v>
      </c>
      <c r="L124" s="44">
        <f>L125</f>
        <v>1963460.4</v>
      </c>
      <c r="M124" s="44">
        <f>M125</f>
        <v>1535375.43</v>
      </c>
      <c r="N124" s="79">
        <f t="shared" si="36"/>
        <v>428084.97</v>
      </c>
      <c r="O124" s="79">
        <f t="shared" si="37"/>
        <v>78.197422774607531</v>
      </c>
      <c r="P124" s="79">
        <f t="shared" si="38"/>
        <v>60.515932475341316</v>
      </c>
    </row>
    <row r="125" spans="1:16" ht="45.75" customHeight="1" outlineLevel="1" x14ac:dyDescent="0.2">
      <c r="A125" s="15"/>
      <c r="B125" s="19" t="s">
        <v>375</v>
      </c>
      <c r="C125" s="12" t="s">
        <v>63</v>
      </c>
      <c r="D125" s="85" t="s">
        <v>376</v>
      </c>
      <c r="E125" s="45"/>
      <c r="F125" s="14"/>
      <c r="G125" s="14"/>
      <c r="H125" s="14"/>
      <c r="I125" s="14"/>
      <c r="J125" s="14"/>
      <c r="K125" s="6">
        <v>2537142.48</v>
      </c>
      <c r="L125" s="7">
        <v>1963460.4</v>
      </c>
      <c r="M125" s="63">
        <v>1535375.43</v>
      </c>
      <c r="N125" s="63">
        <f t="shared" si="36"/>
        <v>428084.97</v>
      </c>
      <c r="O125" s="63">
        <f t="shared" si="37"/>
        <v>78.197422774607531</v>
      </c>
      <c r="P125" s="63">
        <f t="shared" si="38"/>
        <v>60.515932475341316</v>
      </c>
    </row>
    <row r="126" spans="1:16" ht="30" customHeight="1" outlineLevel="1" x14ac:dyDescent="0.2">
      <c r="A126" s="15" t="s">
        <v>361</v>
      </c>
      <c r="B126" s="36" t="s">
        <v>219</v>
      </c>
      <c r="C126" s="17"/>
      <c r="D126" s="17" t="s">
        <v>220</v>
      </c>
      <c r="E126" s="45"/>
      <c r="F126" s="14"/>
      <c r="G126" s="14"/>
      <c r="H126" s="14"/>
      <c r="I126" s="14"/>
      <c r="J126" s="14"/>
      <c r="K126" s="44">
        <f>K127</f>
        <v>590560</v>
      </c>
      <c r="L126" s="44">
        <f>L127</f>
        <v>689157.34</v>
      </c>
      <c r="M126" s="44">
        <f>M127</f>
        <v>567552.34</v>
      </c>
      <c r="N126" s="79">
        <f t="shared" si="36"/>
        <v>121605</v>
      </c>
      <c r="O126" s="79">
        <f t="shared" si="37"/>
        <v>82.354537499375695</v>
      </c>
      <c r="P126" s="79">
        <f t="shared" si="38"/>
        <v>96.104094418856675</v>
      </c>
    </row>
    <row r="127" spans="1:16" ht="23.25" customHeight="1" outlineLevel="1" x14ac:dyDescent="0.2">
      <c r="A127" s="15"/>
      <c r="B127" s="35" t="s">
        <v>198</v>
      </c>
      <c r="C127" s="12" t="s">
        <v>63</v>
      </c>
      <c r="D127" s="12" t="s">
        <v>221</v>
      </c>
      <c r="E127" s="45"/>
      <c r="F127" s="14"/>
      <c r="G127" s="14"/>
      <c r="H127" s="14"/>
      <c r="I127" s="14"/>
      <c r="J127" s="14"/>
      <c r="K127" s="6">
        <v>590560</v>
      </c>
      <c r="L127" s="7">
        <v>689157.34</v>
      </c>
      <c r="M127" s="63">
        <v>567552.34</v>
      </c>
      <c r="N127" s="63">
        <f t="shared" si="36"/>
        <v>121605</v>
      </c>
      <c r="O127" s="63">
        <f t="shared" si="37"/>
        <v>82.354537499375695</v>
      </c>
      <c r="P127" s="63">
        <f t="shared" si="38"/>
        <v>96.104094418856675</v>
      </c>
    </row>
    <row r="128" spans="1:16" ht="33" customHeight="1" outlineLevel="1" x14ac:dyDescent="0.2">
      <c r="A128" s="40" t="s">
        <v>362</v>
      </c>
      <c r="B128" s="36" t="s">
        <v>252</v>
      </c>
      <c r="C128" s="17"/>
      <c r="D128" s="17" t="s">
        <v>253</v>
      </c>
      <c r="E128" s="43"/>
      <c r="F128" s="28"/>
      <c r="G128" s="28"/>
      <c r="H128" s="28"/>
      <c r="I128" s="28"/>
      <c r="J128" s="28"/>
      <c r="K128" s="44">
        <f>K129</f>
        <v>4750000</v>
      </c>
      <c r="L128" s="44">
        <f>L129</f>
        <v>4750000</v>
      </c>
      <c r="M128" s="44">
        <f>M129</f>
        <v>1018044.48</v>
      </c>
      <c r="N128" s="79">
        <f t="shared" si="36"/>
        <v>3731955.52</v>
      </c>
      <c r="O128" s="79">
        <f t="shared" si="37"/>
        <v>21.432515368421051</v>
      </c>
      <c r="P128" s="79">
        <f t="shared" si="38"/>
        <v>21.432515368421051</v>
      </c>
    </row>
    <row r="129" spans="1:16" ht="33" customHeight="1" outlineLevel="1" x14ac:dyDescent="0.2">
      <c r="A129" s="37"/>
      <c r="B129" s="35" t="s">
        <v>139</v>
      </c>
      <c r="C129" s="12" t="s">
        <v>63</v>
      </c>
      <c r="D129" s="12" t="s">
        <v>254</v>
      </c>
      <c r="E129" s="45"/>
      <c r="F129" s="14"/>
      <c r="G129" s="14"/>
      <c r="H129" s="14"/>
      <c r="I129" s="14"/>
      <c r="J129" s="14"/>
      <c r="K129" s="6">
        <v>4750000</v>
      </c>
      <c r="L129" s="7">
        <v>4750000</v>
      </c>
      <c r="M129" s="63">
        <v>1018044.48</v>
      </c>
      <c r="N129" s="63">
        <f t="shared" ref="N129:N190" si="47">L129-M129</f>
        <v>3731955.52</v>
      </c>
      <c r="O129" s="63">
        <f t="shared" ref="O129:O194" si="48">M129/L129*100</f>
        <v>21.432515368421051</v>
      </c>
      <c r="P129" s="63">
        <f t="shared" si="38"/>
        <v>21.432515368421051</v>
      </c>
    </row>
    <row r="130" spans="1:16" ht="35.85" customHeight="1" outlineLevel="1" x14ac:dyDescent="0.2">
      <c r="A130" s="29" t="s">
        <v>297</v>
      </c>
      <c r="B130" s="35" t="s">
        <v>22</v>
      </c>
      <c r="C130" s="12"/>
      <c r="D130" s="12" t="s">
        <v>23</v>
      </c>
      <c r="E130" s="14"/>
      <c r="F130" s="14"/>
      <c r="G130" s="14"/>
      <c r="H130" s="14"/>
      <c r="I130" s="14"/>
      <c r="J130" s="14"/>
      <c r="K130" s="89">
        <f>K131+K134+K137+K139+K141</f>
        <v>36650884.039999999</v>
      </c>
      <c r="L130" s="89">
        <f>L131+L134+L137+L139+L141</f>
        <v>36778710.419999994</v>
      </c>
      <c r="M130" s="6">
        <f>M131+M134+M137+M139+M141</f>
        <v>24865001.809999999</v>
      </c>
      <c r="N130" s="63">
        <f t="shared" si="47"/>
        <v>11913708.609999996</v>
      </c>
      <c r="O130" s="63">
        <f t="shared" si="48"/>
        <v>67.607051813536643</v>
      </c>
      <c r="P130" s="63">
        <f t="shared" si="38"/>
        <v>67.842843252738078</v>
      </c>
    </row>
    <row r="131" spans="1:16" ht="35.85" customHeight="1" outlineLevel="1" x14ac:dyDescent="0.2">
      <c r="A131" s="15" t="s">
        <v>363</v>
      </c>
      <c r="B131" s="36" t="s">
        <v>97</v>
      </c>
      <c r="C131" s="17"/>
      <c r="D131" s="17" t="s">
        <v>98</v>
      </c>
      <c r="E131" s="14"/>
      <c r="F131" s="14"/>
      <c r="G131" s="14"/>
      <c r="H131" s="14"/>
      <c r="I131" s="14"/>
      <c r="J131" s="14"/>
      <c r="K131" s="91">
        <f>K132+K133</f>
        <v>31986288.969999999</v>
      </c>
      <c r="L131" s="91">
        <f>L132+L133</f>
        <v>31961888.969999999</v>
      </c>
      <c r="M131" s="8">
        <f>M132+M133</f>
        <v>20241860.899999999</v>
      </c>
      <c r="N131" s="79">
        <f t="shared" si="47"/>
        <v>11720028.07</v>
      </c>
      <c r="O131" s="79">
        <f t="shared" si="48"/>
        <v>63.33124090068447</v>
      </c>
      <c r="P131" s="79">
        <f t="shared" si="38"/>
        <v>63.282930129796796</v>
      </c>
    </row>
    <row r="132" spans="1:16" ht="35.85" customHeight="1" outlineLevel="1" x14ac:dyDescent="0.2">
      <c r="A132" s="37"/>
      <c r="B132" s="35" t="s">
        <v>24</v>
      </c>
      <c r="C132" s="12" t="s">
        <v>63</v>
      </c>
      <c r="D132" s="12" t="s">
        <v>25</v>
      </c>
      <c r="E132" s="14"/>
      <c r="F132" s="14"/>
      <c r="G132" s="14"/>
      <c r="H132" s="14"/>
      <c r="I132" s="14"/>
      <c r="J132" s="14"/>
      <c r="K132" s="6">
        <v>30677183.969999999</v>
      </c>
      <c r="L132" s="89">
        <v>30652783.969999999</v>
      </c>
      <c r="M132" s="63">
        <v>19318740.899999999</v>
      </c>
      <c r="N132" s="63">
        <f t="shared" si="47"/>
        <v>11334043.07</v>
      </c>
      <c r="O132" s="63">
        <f t="shared" si="48"/>
        <v>63.024425184046336</v>
      </c>
      <c r="P132" s="63">
        <f t="shared" si="38"/>
        <v>62.974296854927388</v>
      </c>
    </row>
    <row r="133" spans="1:16" s="25" customFormat="1" ht="23.25" customHeight="1" outlineLevel="1" x14ac:dyDescent="0.2">
      <c r="A133" s="37"/>
      <c r="B133" s="35" t="s">
        <v>308</v>
      </c>
      <c r="C133" s="12" t="s">
        <v>63</v>
      </c>
      <c r="D133" s="12" t="s">
        <v>309</v>
      </c>
      <c r="E133" s="32"/>
      <c r="F133" s="32"/>
      <c r="G133" s="32"/>
      <c r="H133" s="32"/>
      <c r="I133" s="32"/>
      <c r="J133" s="32"/>
      <c r="K133" s="6">
        <v>1309105</v>
      </c>
      <c r="L133" s="89">
        <v>1309105</v>
      </c>
      <c r="M133" s="63">
        <v>923120</v>
      </c>
      <c r="N133" s="63">
        <f t="shared" si="47"/>
        <v>385985</v>
      </c>
      <c r="O133" s="63">
        <f t="shared" si="48"/>
        <v>70.515352091696244</v>
      </c>
      <c r="P133" s="63">
        <f t="shared" si="38"/>
        <v>70.515352091696244</v>
      </c>
    </row>
    <row r="134" spans="1:16" ht="35.85" customHeight="1" outlineLevel="1" x14ac:dyDescent="0.2">
      <c r="A134" s="15" t="s">
        <v>364</v>
      </c>
      <c r="B134" s="36" t="s">
        <v>99</v>
      </c>
      <c r="C134" s="17"/>
      <c r="D134" s="17" t="s">
        <v>100</v>
      </c>
      <c r="E134" s="14"/>
      <c r="F134" s="14"/>
      <c r="G134" s="14"/>
      <c r="H134" s="14"/>
      <c r="I134" s="14"/>
      <c r="J134" s="14"/>
      <c r="K134" s="91">
        <f>K136+K135</f>
        <v>4554595.07</v>
      </c>
      <c r="L134" s="91">
        <f>L136+L135</f>
        <v>4567015.83</v>
      </c>
      <c r="M134" s="8">
        <f>M136+M135</f>
        <v>4373335.29</v>
      </c>
      <c r="N134" s="79">
        <f t="shared" si="47"/>
        <v>193680.54000000004</v>
      </c>
      <c r="O134" s="79">
        <f t="shared" si="48"/>
        <v>95.759144544064341</v>
      </c>
      <c r="P134" s="79">
        <f t="shared" si="38"/>
        <v>96.020287704742103</v>
      </c>
    </row>
    <row r="135" spans="1:16" ht="35.85" customHeight="1" outlineLevel="1" x14ac:dyDescent="0.2">
      <c r="A135" s="15"/>
      <c r="B135" s="30" t="s">
        <v>222</v>
      </c>
      <c r="C135" s="12" t="s">
        <v>63</v>
      </c>
      <c r="D135" s="12" t="s">
        <v>223</v>
      </c>
      <c r="E135" s="14"/>
      <c r="F135" s="14"/>
      <c r="G135" s="14"/>
      <c r="H135" s="14"/>
      <c r="I135" s="14"/>
      <c r="J135" s="14"/>
      <c r="K135" s="6">
        <v>1313625.07</v>
      </c>
      <c r="L135" s="89">
        <v>1326045.83</v>
      </c>
      <c r="M135" s="63">
        <v>1269938.1200000001</v>
      </c>
      <c r="N135" s="63">
        <f t="shared" si="47"/>
        <v>56107.709999999963</v>
      </c>
      <c r="O135" s="63">
        <f t="shared" si="48"/>
        <v>95.768795562669212</v>
      </c>
      <c r="P135" s="63">
        <f t="shared" ref="P135:P197" si="49">M135/K135*100</f>
        <v>96.674321235358278</v>
      </c>
    </row>
    <row r="136" spans="1:16" ht="35.85" customHeight="1" outlineLevel="1" x14ac:dyDescent="0.2">
      <c r="A136" s="37"/>
      <c r="B136" s="35" t="s">
        <v>260</v>
      </c>
      <c r="C136" s="12" t="s">
        <v>63</v>
      </c>
      <c r="D136" s="12" t="s">
        <v>29</v>
      </c>
      <c r="E136" s="14"/>
      <c r="F136" s="14"/>
      <c r="G136" s="14"/>
      <c r="H136" s="14"/>
      <c r="I136" s="14"/>
      <c r="J136" s="14"/>
      <c r="K136" s="6">
        <v>3240970</v>
      </c>
      <c r="L136" s="89">
        <v>3240970</v>
      </c>
      <c r="M136" s="63">
        <v>3103397.17</v>
      </c>
      <c r="N136" s="63">
        <f t="shared" si="47"/>
        <v>137572.83000000007</v>
      </c>
      <c r="O136" s="63">
        <f t="shared" si="48"/>
        <v>95.755195821004207</v>
      </c>
      <c r="P136" s="63">
        <f t="shared" si="49"/>
        <v>95.755195821004207</v>
      </c>
    </row>
    <row r="137" spans="1:16" ht="35.85" customHeight="1" outlineLevel="1" x14ac:dyDescent="0.2">
      <c r="A137" s="40" t="s">
        <v>365</v>
      </c>
      <c r="B137" s="36" t="s">
        <v>224</v>
      </c>
      <c r="C137" s="17"/>
      <c r="D137" s="17" t="s">
        <v>225</v>
      </c>
      <c r="E137" s="14"/>
      <c r="F137" s="14"/>
      <c r="G137" s="14"/>
      <c r="H137" s="14"/>
      <c r="I137" s="14"/>
      <c r="J137" s="14"/>
      <c r="K137" s="91">
        <f>K138</f>
        <v>60000</v>
      </c>
      <c r="L137" s="91">
        <f>L138</f>
        <v>60000</v>
      </c>
      <c r="M137" s="8">
        <f>M138</f>
        <v>60000</v>
      </c>
      <c r="N137" s="79">
        <f t="shared" si="47"/>
        <v>0</v>
      </c>
      <c r="O137" s="79">
        <f t="shared" si="48"/>
        <v>100</v>
      </c>
      <c r="P137" s="79">
        <f t="shared" si="49"/>
        <v>100</v>
      </c>
    </row>
    <row r="138" spans="1:16" ht="35.85" customHeight="1" outlineLevel="1" x14ac:dyDescent="0.2">
      <c r="A138" s="37"/>
      <c r="B138" s="30" t="s">
        <v>226</v>
      </c>
      <c r="C138" s="12" t="s">
        <v>63</v>
      </c>
      <c r="D138" s="12" t="s">
        <v>227</v>
      </c>
      <c r="E138" s="14"/>
      <c r="F138" s="14"/>
      <c r="G138" s="14"/>
      <c r="H138" s="14"/>
      <c r="I138" s="14"/>
      <c r="J138" s="14"/>
      <c r="K138" s="6">
        <v>60000</v>
      </c>
      <c r="L138" s="89">
        <v>60000</v>
      </c>
      <c r="M138" s="63">
        <v>60000</v>
      </c>
      <c r="N138" s="63">
        <f t="shared" si="47"/>
        <v>0</v>
      </c>
      <c r="O138" s="63">
        <f t="shared" si="48"/>
        <v>100</v>
      </c>
      <c r="P138" s="63">
        <f t="shared" si="49"/>
        <v>100</v>
      </c>
    </row>
    <row r="139" spans="1:16" ht="35.85" customHeight="1" outlineLevel="1" x14ac:dyDescent="0.2">
      <c r="A139" s="40" t="s">
        <v>366</v>
      </c>
      <c r="B139" s="16" t="s">
        <v>228</v>
      </c>
      <c r="C139" s="17"/>
      <c r="D139" s="17" t="s">
        <v>229</v>
      </c>
      <c r="E139" s="14"/>
      <c r="F139" s="14"/>
      <c r="G139" s="14"/>
      <c r="H139" s="14"/>
      <c r="I139" s="14"/>
      <c r="J139" s="14"/>
      <c r="K139" s="91">
        <f>K140</f>
        <v>50000</v>
      </c>
      <c r="L139" s="91">
        <f>L140</f>
        <v>50000</v>
      </c>
      <c r="M139" s="6">
        <f>M140</f>
        <v>50000</v>
      </c>
      <c r="N139" s="63">
        <f t="shared" si="47"/>
        <v>0</v>
      </c>
      <c r="O139" s="63">
        <f t="shared" si="48"/>
        <v>100</v>
      </c>
      <c r="P139" s="63">
        <f t="shared" si="49"/>
        <v>100</v>
      </c>
    </row>
    <row r="140" spans="1:16" ht="35.85" customHeight="1" outlineLevel="1" x14ac:dyDescent="0.2">
      <c r="A140" s="37"/>
      <c r="B140" s="30" t="s">
        <v>230</v>
      </c>
      <c r="C140" s="12" t="s">
        <v>63</v>
      </c>
      <c r="D140" s="12" t="s">
        <v>377</v>
      </c>
      <c r="E140" s="14"/>
      <c r="F140" s="14"/>
      <c r="G140" s="14"/>
      <c r="H140" s="14"/>
      <c r="I140" s="14"/>
      <c r="J140" s="14"/>
      <c r="K140" s="6">
        <v>50000</v>
      </c>
      <c r="L140" s="89">
        <v>50000</v>
      </c>
      <c r="M140" s="63">
        <v>50000</v>
      </c>
      <c r="N140" s="63">
        <f t="shared" si="47"/>
        <v>0</v>
      </c>
      <c r="O140" s="63">
        <f t="shared" si="48"/>
        <v>100</v>
      </c>
      <c r="P140" s="63">
        <f t="shared" si="49"/>
        <v>100</v>
      </c>
    </row>
    <row r="141" spans="1:16" ht="35.85" customHeight="1" outlineLevel="1" x14ac:dyDescent="0.2">
      <c r="A141" s="40" t="s">
        <v>367</v>
      </c>
      <c r="B141" s="16" t="s">
        <v>219</v>
      </c>
      <c r="C141" s="17"/>
      <c r="D141" s="17" t="s">
        <v>231</v>
      </c>
      <c r="E141" s="14"/>
      <c r="F141" s="14"/>
      <c r="G141" s="14"/>
      <c r="H141" s="14"/>
      <c r="I141" s="14"/>
      <c r="J141" s="14"/>
      <c r="K141" s="91">
        <f>K142</f>
        <v>0</v>
      </c>
      <c r="L141" s="91">
        <f>L142</f>
        <v>139805.62</v>
      </c>
      <c r="M141" s="8">
        <f>M142</f>
        <v>139805.62</v>
      </c>
      <c r="N141" s="79">
        <f t="shared" si="47"/>
        <v>0</v>
      </c>
      <c r="O141" s="79">
        <f t="shared" si="48"/>
        <v>100</v>
      </c>
      <c r="P141" s="79">
        <v>0</v>
      </c>
    </row>
    <row r="142" spans="1:16" ht="35.85" customHeight="1" outlineLevel="1" x14ac:dyDescent="0.2">
      <c r="A142" s="37"/>
      <c r="B142" s="30" t="s">
        <v>232</v>
      </c>
      <c r="C142" s="12" t="s">
        <v>63</v>
      </c>
      <c r="D142" s="12" t="s">
        <v>233</v>
      </c>
      <c r="E142" s="14"/>
      <c r="F142" s="14"/>
      <c r="G142" s="14"/>
      <c r="H142" s="14"/>
      <c r="I142" s="14"/>
      <c r="J142" s="14"/>
      <c r="K142" s="6">
        <v>0</v>
      </c>
      <c r="L142" s="89">
        <v>139805.62</v>
      </c>
      <c r="M142" s="63">
        <v>139805.62</v>
      </c>
      <c r="N142" s="63">
        <f t="shared" si="47"/>
        <v>0</v>
      </c>
      <c r="O142" s="63">
        <f t="shared" si="48"/>
        <v>100</v>
      </c>
      <c r="P142" s="63">
        <v>0</v>
      </c>
    </row>
    <row r="143" spans="1:16" ht="35.85" customHeight="1" outlineLevel="1" x14ac:dyDescent="0.2">
      <c r="A143" s="37" t="s">
        <v>368</v>
      </c>
      <c r="B143" s="35" t="s">
        <v>234</v>
      </c>
      <c r="C143" s="12"/>
      <c r="D143" s="12" t="s">
        <v>235</v>
      </c>
      <c r="E143" s="14"/>
      <c r="F143" s="14"/>
      <c r="G143" s="14"/>
      <c r="H143" s="14"/>
      <c r="I143" s="14"/>
      <c r="J143" s="14"/>
      <c r="K143" s="89">
        <f t="shared" ref="K143:M144" si="50">K144</f>
        <v>300000</v>
      </c>
      <c r="L143" s="89">
        <f t="shared" si="50"/>
        <v>387068.8</v>
      </c>
      <c r="M143" s="6">
        <f t="shared" si="50"/>
        <v>253085</v>
      </c>
      <c r="N143" s="63">
        <f t="shared" si="47"/>
        <v>133983.79999999999</v>
      </c>
      <c r="O143" s="63">
        <f t="shared" si="48"/>
        <v>65.385016823882466</v>
      </c>
      <c r="P143" s="63">
        <f t="shared" si="49"/>
        <v>84.361666666666665</v>
      </c>
    </row>
    <row r="144" spans="1:16" ht="35.85" customHeight="1" outlineLevel="1" x14ac:dyDescent="0.2">
      <c r="A144" s="40" t="s">
        <v>369</v>
      </c>
      <c r="B144" s="36" t="s">
        <v>188</v>
      </c>
      <c r="C144" s="17"/>
      <c r="D144" s="17" t="s">
        <v>236</v>
      </c>
      <c r="E144" s="14"/>
      <c r="F144" s="14"/>
      <c r="G144" s="14"/>
      <c r="H144" s="14"/>
      <c r="I144" s="14"/>
      <c r="J144" s="14"/>
      <c r="K144" s="91">
        <f t="shared" si="50"/>
        <v>300000</v>
      </c>
      <c r="L144" s="91">
        <f t="shared" si="50"/>
        <v>387068.8</v>
      </c>
      <c r="M144" s="8">
        <f t="shared" si="50"/>
        <v>253085</v>
      </c>
      <c r="N144" s="79">
        <f t="shared" si="47"/>
        <v>133983.79999999999</v>
      </c>
      <c r="O144" s="79">
        <f t="shared" si="48"/>
        <v>65.385016823882466</v>
      </c>
      <c r="P144" s="79">
        <f t="shared" si="49"/>
        <v>84.361666666666665</v>
      </c>
    </row>
    <row r="145" spans="1:16" ht="35.85" customHeight="1" outlineLevel="1" x14ac:dyDescent="0.2">
      <c r="A145" s="37"/>
      <c r="B145" s="35" t="s">
        <v>259</v>
      </c>
      <c r="C145" s="12" t="s">
        <v>63</v>
      </c>
      <c r="D145" s="12" t="s">
        <v>237</v>
      </c>
      <c r="E145" s="14"/>
      <c r="F145" s="14"/>
      <c r="G145" s="14"/>
      <c r="H145" s="14"/>
      <c r="I145" s="14"/>
      <c r="J145" s="14"/>
      <c r="K145" s="6">
        <v>300000</v>
      </c>
      <c r="L145" s="89">
        <v>387068.8</v>
      </c>
      <c r="M145" s="63">
        <v>253085</v>
      </c>
      <c r="N145" s="63">
        <f t="shared" si="47"/>
        <v>133983.79999999999</v>
      </c>
      <c r="O145" s="63">
        <f t="shared" si="48"/>
        <v>65.385016823882466</v>
      </c>
      <c r="P145" s="63">
        <f t="shared" si="49"/>
        <v>84.361666666666665</v>
      </c>
    </row>
    <row r="146" spans="1:16" ht="30" customHeight="1" outlineLevel="1" x14ac:dyDescent="0.2">
      <c r="A146" s="37" t="s">
        <v>370</v>
      </c>
      <c r="B146" s="35" t="s">
        <v>49</v>
      </c>
      <c r="C146" s="12"/>
      <c r="D146" s="12" t="s">
        <v>50</v>
      </c>
      <c r="E146" s="14"/>
      <c r="F146" s="14"/>
      <c r="G146" s="14"/>
      <c r="H146" s="14"/>
      <c r="I146" s="14"/>
      <c r="J146" s="14"/>
      <c r="K146" s="89">
        <f>K147+K148+K150+K149</f>
        <v>24654332.689999998</v>
      </c>
      <c r="L146" s="89">
        <f>L147+L148+L150+L149</f>
        <v>24659663.889999997</v>
      </c>
      <c r="M146" s="6">
        <f>M147+M148+M150+M149</f>
        <v>16878758.120000001</v>
      </c>
      <c r="N146" s="63">
        <f t="shared" si="47"/>
        <v>7780905.7699999958</v>
      </c>
      <c r="O146" s="63">
        <f t="shared" si="48"/>
        <v>68.44682958896567</v>
      </c>
      <c r="P146" s="63">
        <f t="shared" si="49"/>
        <v>68.4616303845294</v>
      </c>
    </row>
    <row r="147" spans="1:16" ht="37.5" customHeight="1" outlineLevel="1" x14ac:dyDescent="0.2">
      <c r="A147" s="37"/>
      <c r="B147" s="35" t="s">
        <v>354</v>
      </c>
      <c r="C147" s="12" t="s">
        <v>62</v>
      </c>
      <c r="D147" s="12" t="s">
        <v>31</v>
      </c>
      <c r="E147" s="14"/>
      <c r="F147" s="14"/>
      <c r="G147" s="14"/>
      <c r="H147" s="14"/>
      <c r="I147" s="14"/>
      <c r="J147" s="14"/>
      <c r="K147" s="6">
        <v>5298200</v>
      </c>
      <c r="L147" s="89">
        <v>5298200</v>
      </c>
      <c r="M147" s="63">
        <v>3734950.14</v>
      </c>
      <c r="N147" s="63">
        <f t="shared" si="47"/>
        <v>1563249.8599999999</v>
      </c>
      <c r="O147" s="63">
        <f t="shared" si="48"/>
        <v>70.494698954361851</v>
      </c>
      <c r="P147" s="63">
        <f t="shared" si="49"/>
        <v>70.494698954361851</v>
      </c>
    </row>
    <row r="148" spans="1:16" ht="19.5" customHeight="1" outlineLevel="1" x14ac:dyDescent="0.2">
      <c r="A148" s="37"/>
      <c r="B148" s="35" t="s">
        <v>378</v>
      </c>
      <c r="C148" s="12" t="s">
        <v>63</v>
      </c>
      <c r="D148" s="12" t="s">
        <v>30</v>
      </c>
      <c r="E148" s="14"/>
      <c r="F148" s="14"/>
      <c r="G148" s="14"/>
      <c r="H148" s="14"/>
      <c r="I148" s="14"/>
      <c r="J148" s="14"/>
      <c r="K148" s="6">
        <v>15449485.689999999</v>
      </c>
      <c r="L148" s="89">
        <v>15449485.689999999</v>
      </c>
      <c r="M148" s="63">
        <v>10863034.050000001</v>
      </c>
      <c r="N148" s="63">
        <f t="shared" si="47"/>
        <v>4586451.6399999987</v>
      </c>
      <c r="O148" s="63">
        <f t="shared" si="48"/>
        <v>70.313240634484842</v>
      </c>
      <c r="P148" s="63">
        <f t="shared" si="49"/>
        <v>70.313240634484842</v>
      </c>
    </row>
    <row r="149" spans="1:16" ht="19.5" customHeight="1" outlineLevel="1" x14ac:dyDescent="0.2">
      <c r="A149" s="37"/>
      <c r="B149" s="30" t="s">
        <v>238</v>
      </c>
      <c r="C149" s="12" t="s">
        <v>63</v>
      </c>
      <c r="D149" s="12" t="s">
        <v>239</v>
      </c>
      <c r="E149" s="14"/>
      <c r="F149" s="14"/>
      <c r="G149" s="14"/>
      <c r="H149" s="14"/>
      <c r="I149" s="14"/>
      <c r="J149" s="14"/>
      <c r="K149" s="6">
        <v>488000</v>
      </c>
      <c r="L149" s="89">
        <v>493331.20000000001</v>
      </c>
      <c r="M149" s="63">
        <v>376343.45</v>
      </c>
      <c r="N149" s="63">
        <f t="shared" si="47"/>
        <v>116987.75</v>
      </c>
      <c r="O149" s="63">
        <f t="shared" si="48"/>
        <v>76.286164345575543</v>
      </c>
      <c r="P149" s="63">
        <f t="shared" si="49"/>
        <v>77.119559426229515</v>
      </c>
    </row>
    <row r="150" spans="1:16" ht="53.25" customHeight="1" outlineLevel="1" x14ac:dyDescent="0.2">
      <c r="A150" s="37"/>
      <c r="B150" s="30" t="s">
        <v>379</v>
      </c>
      <c r="C150" s="12" t="s">
        <v>63</v>
      </c>
      <c r="D150" s="12" t="s">
        <v>38</v>
      </c>
      <c r="E150" s="14"/>
      <c r="F150" s="14"/>
      <c r="G150" s="14"/>
      <c r="H150" s="14"/>
      <c r="I150" s="14"/>
      <c r="J150" s="14"/>
      <c r="K150" s="6">
        <v>3418647</v>
      </c>
      <c r="L150" s="89">
        <v>3418647</v>
      </c>
      <c r="M150" s="63">
        <v>1904430.48</v>
      </c>
      <c r="N150" s="63">
        <f t="shared" si="47"/>
        <v>1514216.52</v>
      </c>
      <c r="O150" s="63">
        <f t="shared" si="48"/>
        <v>55.707140280935704</v>
      </c>
      <c r="P150" s="63">
        <f t="shared" si="49"/>
        <v>55.707140280935704</v>
      </c>
    </row>
    <row r="151" spans="1:16" ht="31.5" customHeight="1" x14ac:dyDescent="0.2">
      <c r="A151" s="10" t="s">
        <v>161</v>
      </c>
      <c r="B151" s="102" t="s">
        <v>140</v>
      </c>
      <c r="C151" s="13"/>
      <c r="D151" s="13" t="s">
        <v>42</v>
      </c>
      <c r="K151" s="90">
        <f>K156+K164+K152</f>
        <v>45349734.25</v>
      </c>
      <c r="L151" s="90">
        <f>L156+L164+L152</f>
        <v>33352903.25</v>
      </c>
      <c r="M151" s="90">
        <f>M156+M164+M152</f>
        <v>17394099.449999999</v>
      </c>
      <c r="N151" s="90">
        <f>N156+N164+N152</f>
        <v>15958803.800000001</v>
      </c>
      <c r="O151" s="64">
        <f t="shared" si="48"/>
        <v>52.151680228916796</v>
      </c>
      <c r="P151" s="64">
        <f t="shared" si="49"/>
        <v>38.355460594567873</v>
      </c>
    </row>
    <row r="152" spans="1:16" ht="43.5" customHeight="1" x14ac:dyDescent="0.2">
      <c r="A152" s="29" t="s">
        <v>166</v>
      </c>
      <c r="B152" s="128" t="s">
        <v>437</v>
      </c>
      <c r="C152" s="124"/>
      <c r="D152" s="124" t="s">
        <v>438</v>
      </c>
      <c r="K152" s="89">
        <f>K153</f>
        <v>35693755.68</v>
      </c>
      <c r="L152" s="89">
        <f t="shared" ref="L152:N152" si="51">L153</f>
        <v>23941519.68</v>
      </c>
      <c r="M152" s="89">
        <f t="shared" si="51"/>
        <v>15643249.92</v>
      </c>
      <c r="N152" s="89">
        <f t="shared" si="51"/>
        <v>8298269.7599999998</v>
      </c>
      <c r="O152" s="79">
        <f t="shared" si="48"/>
        <v>65.33941925611299</v>
      </c>
      <c r="P152" s="63">
        <f t="shared" si="49"/>
        <v>43.826292924297846</v>
      </c>
    </row>
    <row r="153" spans="1:16" ht="44.25" customHeight="1" x14ac:dyDescent="0.2">
      <c r="A153" s="15" t="s">
        <v>380</v>
      </c>
      <c r="B153" s="125" t="s">
        <v>439</v>
      </c>
      <c r="C153" s="124"/>
      <c r="D153" s="126" t="s">
        <v>440</v>
      </c>
      <c r="K153" s="91">
        <f>K154+K155</f>
        <v>35693755.68</v>
      </c>
      <c r="L153" s="91">
        <f>L154+L155</f>
        <v>23941519.68</v>
      </c>
      <c r="M153" s="91">
        <f t="shared" ref="M153:N153" si="52">M154+M155</f>
        <v>15643249.92</v>
      </c>
      <c r="N153" s="91">
        <f t="shared" si="52"/>
        <v>8298269.7599999998</v>
      </c>
      <c r="O153" s="79">
        <f t="shared" si="48"/>
        <v>65.33941925611299</v>
      </c>
      <c r="P153" s="79">
        <f t="shared" si="49"/>
        <v>43.826292924297846</v>
      </c>
    </row>
    <row r="154" spans="1:16" ht="31.5" customHeight="1" x14ac:dyDescent="0.2">
      <c r="A154" s="29"/>
      <c r="B154" s="127" t="s">
        <v>441</v>
      </c>
      <c r="C154" s="124" t="s">
        <v>62</v>
      </c>
      <c r="D154" s="124" t="s">
        <v>442</v>
      </c>
      <c r="K154" s="89">
        <v>22143355.68</v>
      </c>
      <c r="L154" s="89">
        <v>18954331.68</v>
      </c>
      <c r="M154" s="6">
        <v>10656061.92</v>
      </c>
      <c r="N154" s="63">
        <f>L154-M154</f>
        <v>8298269.7599999998</v>
      </c>
      <c r="O154" s="79">
        <f t="shared" si="48"/>
        <v>56.219665772990211</v>
      </c>
      <c r="P154" s="63">
        <f t="shared" si="49"/>
        <v>48.123067135775692</v>
      </c>
    </row>
    <row r="155" spans="1:16" ht="41.25" customHeight="1" x14ac:dyDescent="0.2">
      <c r="A155" s="29"/>
      <c r="B155" s="127" t="s">
        <v>443</v>
      </c>
      <c r="C155" s="124" t="s">
        <v>62</v>
      </c>
      <c r="D155" s="124" t="s">
        <v>444</v>
      </c>
      <c r="K155" s="89">
        <v>13550400</v>
      </c>
      <c r="L155" s="89">
        <v>4987188</v>
      </c>
      <c r="M155" s="6">
        <v>4987188</v>
      </c>
      <c r="N155" s="63">
        <f>L155-M155</f>
        <v>0</v>
      </c>
      <c r="O155" s="79">
        <f t="shared" si="48"/>
        <v>100</v>
      </c>
      <c r="P155" s="63">
        <f t="shared" si="49"/>
        <v>36.804729011689687</v>
      </c>
    </row>
    <row r="156" spans="1:16" ht="38.1" customHeight="1" outlineLevel="1" x14ac:dyDescent="0.2">
      <c r="A156" s="29" t="s">
        <v>381</v>
      </c>
      <c r="B156" s="30" t="s">
        <v>141</v>
      </c>
      <c r="C156" s="12"/>
      <c r="D156" s="12" t="s">
        <v>43</v>
      </c>
      <c r="E156" s="14"/>
      <c r="F156" s="14"/>
      <c r="G156" s="14"/>
      <c r="H156" s="14"/>
      <c r="I156" s="14"/>
      <c r="J156" s="14"/>
      <c r="K156" s="89">
        <f>K157</f>
        <v>9055978.5700000003</v>
      </c>
      <c r="L156" s="89">
        <f>L157</f>
        <v>8811383.5700000003</v>
      </c>
      <c r="M156" s="6">
        <f>M157</f>
        <v>1260994.48</v>
      </c>
      <c r="N156" s="79">
        <f t="shared" si="47"/>
        <v>7550389.0899999999</v>
      </c>
      <c r="O156" s="79">
        <f t="shared" si="48"/>
        <v>14.310970235063774</v>
      </c>
      <c r="P156" s="63">
        <f t="shared" si="49"/>
        <v>13.924441961218111</v>
      </c>
    </row>
    <row r="157" spans="1:16" ht="41.25" customHeight="1" outlineLevel="1" x14ac:dyDescent="0.2">
      <c r="A157" s="15" t="s">
        <v>382</v>
      </c>
      <c r="B157" s="46" t="s">
        <v>101</v>
      </c>
      <c r="C157" s="17"/>
      <c r="D157" s="47" t="s">
        <v>102</v>
      </c>
      <c r="E157" s="14"/>
      <c r="F157" s="14"/>
      <c r="G157" s="14"/>
      <c r="H157" s="14"/>
      <c r="I157" s="14"/>
      <c r="J157" s="14"/>
      <c r="K157" s="91">
        <f>K159+K158+K161+K163+K160+K162</f>
        <v>9055978.5700000003</v>
      </c>
      <c r="L157" s="91">
        <f t="shared" ref="L157:M157" si="53">L159+L158+L161+L163+L160+L162</f>
        <v>8811383.5700000003</v>
      </c>
      <c r="M157" s="91">
        <f t="shared" si="53"/>
        <v>1260994.48</v>
      </c>
      <c r="N157" s="8">
        <f>N159+N158+N161+N163+N160</f>
        <v>7550389.0899999999</v>
      </c>
      <c r="O157" s="79">
        <f t="shared" si="48"/>
        <v>14.310970235063774</v>
      </c>
      <c r="P157" s="79">
        <f t="shared" si="49"/>
        <v>13.924441961218111</v>
      </c>
    </row>
    <row r="158" spans="1:16" ht="41.25" customHeight="1" outlineLevel="1" x14ac:dyDescent="0.2">
      <c r="A158" s="15"/>
      <c r="B158" s="30" t="s">
        <v>240</v>
      </c>
      <c r="C158" s="12" t="s">
        <v>62</v>
      </c>
      <c r="D158" s="48" t="s">
        <v>241</v>
      </c>
      <c r="E158" s="14"/>
      <c r="F158" s="14"/>
      <c r="G158" s="14"/>
      <c r="H158" s="14"/>
      <c r="I158" s="14"/>
      <c r="J158" s="14"/>
      <c r="K158" s="6">
        <v>1218000</v>
      </c>
      <c r="L158" s="89">
        <v>599405</v>
      </c>
      <c r="M158" s="63">
        <v>231000</v>
      </c>
      <c r="N158" s="63">
        <f t="shared" si="47"/>
        <v>368405</v>
      </c>
      <c r="O158" s="63">
        <f t="shared" si="48"/>
        <v>38.538217065256383</v>
      </c>
      <c r="P158" s="63">
        <f t="shared" si="49"/>
        <v>18.96551724137931</v>
      </c>
    </row>
    <row r="159" spans="1:16" ht="32.25" customHeight="1" outlineLevel="1" x14ac:dyDescent="0.2">
      <c r="A159" s="37"/>
      <c r="B159" s="30" t="s">
        <v>165</v>
      </c>
      <c r="C159" s="12" t="s">
        <v>62</v>
      </c>
      <c r="D159" s="12" t="s">
        <v>164</v>
      </c>
      <c r="E159" s="14"/>
      <c r="F159" s="14"/>
      <c r="G159" s="14"/>
      <c r="H159" s="14"/>
      <c r="I159" s="14"/>
      <c r="J159" s="14"/>
      <c r="K159" s="6">
        <v>1403500</v>
      </c>
      <c r="L159" s="89">
        <v>1403500</v>
      </c>
      <c r="M159" s="63">
        <v>925422.48</v>
      </c>
      <c r="N159" s="63">
        <f t="shared" si="47"/>
        <v>478077.52</v>
      </c>
      <c r="O159" s="63">
        <f t="shared" si="48"/>
        <v>65.936763804773776</v>
      </c>
      <c r="P159" s="63">
        <f t="shared" si="49"/>
        <v>65.936763804773776</v>
      </c>
    </row>
    <row r="160" spans="1:16" ht="32.25" customHeight="1" outlineLevel="1" x14ac:dyDescent="0.2">
      <c r="A160" s="37"/>
      <c r="B160" s="30" t="s">
        <v>407</v>
      </c>
      <c r="C160" s="12" t="s">
        <v>62</v>
      </c>
      <c r="D160" s="12" t="s">
        <v>406</v>
      </c>
      <c r="E160" s="14"/>
      <c r="F160" s="14"/>
      <c r="G160" s="14"/>
      <c r="H160" s="14"/>
      <c r="I160" s="14"/>
      <c r="J160" s="14"/>
      <c r="K160" s="6">
        <v>132000</v>
      </c>
      <c r="L160" s="89">
        <v>506000</v>
      </c>
      <c r="M160" s="63">
        <v>43000</v>
      </c>
      <c r="N160" s="63">
        <f t="shared" ref="N160" si="54">L160-M160</f>
        <v>463000</v>
      </c>
      <c r="O160" s="63">
        <f t="shared" ref="O160" si="55">M160/L160*100</f>
        <v>8.4980237154150196</v>
      </c>
      <c r="P160" s="63">
        <f t="shared" si="49"/>
        <v>32.575757575757578</v>
      </c>
    </row>
    <row r="161" spans="1:16" ht="32.25" customHeight="1" outlineLevel="1" x14ac:dyDescent="0.2">
      <c r="A161" s="37"/>
      <c r="B161" s="49" t="s">
        <v>298</v>
      </c>
      <c r="C161" s="12" t="s">
        <v>62</v>
      </c>
      <c r="D161" s="48" t="s">
        <v>299</v>
      </c>
      <c r="E161" s="14"/>
      <c r="F161" s="14"/>
      <c r="G161" s="14"/>
      <c r="H161" s="14"/>
      <c r="I161" s="14"/>
      <c r="J161" s="14"/>
      <c r="K161" s="6">
        <v>5000000</v>
      </c>
      <c r="L161" s="89">
        <v>4938428</v>
      </c>
      <c r="M161" s="63">
        <v>0</v>
      </c>
      <c r="N161" s="63">
        <f t="shared" si="47"/>
        <v>4938428</v>
      </c>
      <c r="O161" s="63">
        <f t="shared" si="48"/>
        <v>0</v>
      </c>
      <c r="P161" s="63">
        <f t="shared" si="49"/>
        <v>0</v>
      </c>
    </row>
    <row r="162" spans="1:16" ht="32.25" customHeight="1" outlineLevel="1" x14ac:dyDescent="0.2">
      <c r="A162" s="37"/>
      <c r="B162" s="49" t="s">
        <v>226</v>
      </c>
      <c r="C162" s="12" t="s">
        <v>62</v>
      </c>
      <c r="D162" s="48" t="s">
        <v>466</v>
      </c>
      <c r="E162" s="14"/>
      <c r="F162" s="14"/>
      <c r="G162" s="14"/>
      <c r="H162" s="14"/>
      <c r="I162" s="14"/>
      <c r="J162" s="14"/>
      <c r="K162" s="6">
        <v>0</v>
      </c>
      <c r="L162" s="89">
        <v>61572</v>
      </c>
      <c r="M162" s="63">
        <v>61572</v>
      </c>
      <c r="N162" s="63">
        <f t="shared" si="47"/>
        <v>0</v>
      </c>
      <c r="O162" s="63">
        <f t="shared" ref="O162" si="56">M162/L162*100</f>
        <v>100</v>
      </c>
      <c r="P162" s="63">
        <v>0</v>
      </c>
    </row>
    <row r="163" spans="1:16" ht="29.25" customHeight="1" outlineLevel="1" x14ac:dyDescent="0.2">
      <c r="A163" s="37"/>
      <c r="B163" s="130" t="s">
        <v>445</v>
      </c>
      <c r="C163" s="129" t="s">
        <v>62</v>
      </c>
      <c r="D163" s="129" t="s">
        <v>446</v>
      </c>
      <c r="E163" s="14"/>
      <c r="F163" s="14"/>
      <c r="G163" s="14"/>
      <c r="H163" s="14"/>
      <c r="I163" s="14"/>
      <c r="J163" s="14"/>
      <c r="K163" s="6">
        <v>1302478.57</v>
      </c>
      <c r="L163" s="89">
        <v>1302478.57</v>
      </c>
      <c r="M163" s="63">
        <v>0</v>
      </c>
      <c r="N163" s="63">
        <f t="shared" si="47"/>
        <v>1302478.57</v>
      </c>
      <c r="O163" s="63">
        <f t="shared" si="48"/>
        <v>0</v>
      </c>
      <c r="P163" s="63">
        <f t="shared" si="49"/>
        <v>0</v>
      </c>
    </row>
    <row r="164" spans="1:16" ht="38.1" customHeight="1" outlineLevel="1" x14ac:dyDescent="0.2">
      <c r="A164" s="29" t="s">
        <v>383</v>
      </c>
      <c r="B164" s="30" t="s">
        <v>103</v>
      </c>
      <c r="C164" s="12"/>
      <c r="D164" s="12" t="s">
        <v>54</v>
      </c>
      <c r="E164" s="14"/>
      <c r="F164" s="14"/>
      <c r="G164" s="14"/>
      <c r="H164" s="14"/>
      <c r="I164" s="14"/>
      <c r="J164" s="14"/>
      <c r="K164" s="89">
        <f>K165</f>
        <v>600000</v>
      </c>
      <c r="L164" s="89">
        <f>L165</f>
        <v>600000</v>
      </c>
      <c r="M164" s="6">
        <f>M165</f>
        <v>489855.05</v>
      </c>
      <c r="N164" s="63">
        <f t="shared" si="47"/>
        <v>110144.95000000001</v>
      </c>
      <c r="O164" s="63">
        <f t="shared" si="48"/>
        <v>81.642508333333325</v>
      </c>
      <c r="P164" s="63">
        <f t="shared" si="49"/>
        <v>81.642508333333325</v>
      </c>
    </row>
    <row r="165" spans="1:16" ht="24" customHeight="1" outlineLevel="1" x14ac:dyDescent="0.2">
      <c r="A165" s="37"/>
      <c r="B165" s="30" t="s">
        <v>104</v>
      </c>
      <c r="C165" s="12" t="s">
        <v>62</v>
      </c>
      <c r="D165" s="12" t="s">
        <v>44</v>
      </c>
      <c r="E165" s="14"/>
      <c r="F165" s="14"/>
      <c r="G165" s="14"/>
      <c r="H165" s="14"/>
      <c r="I165" s="14"/>
      <c r="J165" s="14"/>
      <c r="K165" s="6">
        <v>600000</v>
      </c>
      <c r="L165" s="89">
        <v>600000</v>
      </c>
      <c r="M165" s="63">
        <v>489855.05</v>
      </c>
      <c r="N165" s="63">
        <f t="shared" si="47"/>
        <v>110144.95000000001</v>
      </c>
      <c r="O165" s="63">
        <f t="shared" si="48"/>
        <v>81.642508333333325</v>
      </c>
      <c r="P165" s="63">
        <f t="shared" si="49"/>
        <v>81.642508333333325</v>
      </c>
    </row>
    <row r="166" spans="1:16" ht="47.25" customHeight="1" outlineLevel="1" x14ac:dyDescent="0.2">
      <c r="A166" s="10" t="s">
        <v>162</v>
      </c>
      <c r="B166" s="50" t="s">
        <v>501</v>
      </c>
      <c r="C166" s="13"/>
      <c r="D166" s="13" t="s">
        <v>57</v>
      </c>
      <c r="E166" s="14"/>
      <c r="F166" s="14"/>
      <c r="G166" s="14"/>
      <c r="H166" s="14"/>
      <c r="I166" s="14"/>
      <c r="J166" s="14"/>
      <c r="K166" s="90">
        <f>K167</f>
        <v>7665877.9699999997</v>
      </c>
      <c r="L166" s="90">
        <f>L167</f>
        <v>7665877.9699999997</v>
      </c>
      <c r="M166" s="33">
        <f>M167</f>
        <v>4821401.09</v>
      </c>
      <c r="N166" s="64">
        <f t="shared" si="47"/>
        <v>2844476.88</v>
      </c>
      <c r="O166" s="64">
        <f t="shared" si="48"/>
        <v>62.894310460827754</v>
      </c>
      <c r="P166" s="64">
        <f t="shared" si="49"/>
        <v>62.894310460827754</v>
      </c>
    </row>
    <row r="167" spans="1:16" ht="45.75" customHeight="1" outlineLevel="1" x14ac:dyDescent="0.2">
      <c r="A167" s="29" t="s">
        <v>167</v>
      </c>
      <c r="B167" s="51" t="s">
        <v>58</v>
      </c>
      <c r="C167" s="12"/>
      <c r="D167" s="12" t="s">
        <v>59</v>
      </c>
      <c r="E167" s="14"/>
      <c r="F167" s="14"/>
      <c r="G167" s="14"/>
      <c r="H167" s="14"/>
      <c r="I167" s="14"/>
      <c r="J167" s="14"/>
      <c r="K167" s="89">
        <f>K168+K169</f>
        <v>7665877.9699999997</v>
      </c>
      <c r="L167" s="89">
        <f t="shared" ref="L167:N167" si="57">L168+L169</f>
        <v>7665877.9699999997</v>
      </c>
      <c r="M167" s="89">
        <f t="shared" si="57"/>
        <v>4821401.09</v>
      </c>
      <c r="N167" s="89">
        <f t="shared" si="57"/>
        <v>2844476.88</v>
      </c>
      <c r="O167" s="63">
        <f t="shared" si="48"/>
        <v>62.894310460827754</v>
      </c>
      <c r="P167" s="63">
        <f t="shared" si="49"/>
        <v>62.894310460827754</v>
      </c>
    </row>
    <row r="168" spans="1:16" ht="26.25" customHeight="1" outlineLevel="1" x14ac:dyDescent="0.2">
      <c r="A168" s="37"/>
      <c r="B168" s="52" t="s">
        <v>4</v>
      </c>
      <c r="C168" s="12" t="s">
        <v>62</v>
      </c>
      <c r="D168" s="12" t="s">
        <v>60</v>
      </c>
      <c r="E168" s="14"/>
      <c r="F168" s="14"/>
      <c r="G168" s="14"/>
      <c r="H168" s="14"/>
      <c r="I168" s="14"/>
      <c r="J168" s="14"/>
      <c r="K168" s="6">
        <v>2140865.34</v>
      </c>
      <c r="L168" s="89">
        <v>2140865.34</v>
      </c>
      <c r="M168" s="63">
        <v>1392079.84</v>
      </c>
      <c r="N168" s="63">
        <f t="shared" si="47"/>
        <v>748785.49999999977</v>
      </c>
      <c r="O168" s="63">
        <f t="shared" si="48"/>
        <v>65.024166349481845</v>
      </c>
      <c r="P168" s="63">
        <f t="shared" si="49"/>
        <v>65.024166349481845</v>
      </c>
    </row>
    <row r="169" spans="1:16" ht="30" customHeight="1" outlineLevel="1" x14ac:dyDescent="0.2">
      <c r="A169" s="37"/>
      <c r="B169" s="132" t="s">
        <v>447</v>
      </c>
      <c r="C169" s="131" t="s">
        <v>62</v>
      </c>
      <c r="D169" s="131" t="s">
        <v>448</v>
      </c>
      <c r="E169" s="14"/>
      <c r="F169" s="14"/>
      <c r="G169" s="14"/>
      <c r="H169" s="14"/>
      <c r="I169" s="14"/>
      <c r="J169" s="14"/>
      <c r="K169" s="89">
        <v>5525012.6299999999</v>
      </c>
      <c r="L169" s="89">
        <v>5525012.6299999999</v>
      </c>
      <c r="M169" s="63">
        <v>3429321.25</v>
      </c>
      <c r="N169" s="63">
        <f>L169-M169</f>
        <v>2095691.38</v>
      </c>
      <c r="O169" s="63">
        <f t="shared" ref="O169" si="58">M169/L169*100</f>
        <v>62.069021007830713</v>
      </c>
      <c r="P169" s="63">
        <f t="shared" si="49"/>
        <v>62.069021007830713</v>
      </c>
    </row>
    <row r="170" spans="1:16" ht="31.5" customHeight="1" outlineLevel="1" x14ac:dyDescent="0.2">
      <c r="A170" s="53" t="s">
        <v>163</v>
      </c>
      <c r="B170" s="54" t="s">
        <v>502</v>
      </c>
      <c r="C170" s="13"/>
      <c r="D170" s="13" t="s">
        <v>142</v>
      </c>
      <c r="E170" s="23"/>
      <c r="F170" s="23"/>
      <c r="G170" s="23"/>
      <c r="H170" s="23"/>
      <c r="I170" s="23"/>
      <c r="J170" s="23"/>
      <c r="K170" s="90">
        <f>K171</f>
        <v>59072524</v>
      </c>
      <c r="L170" s="90">
        <f>L171</f>
        <v>56711528.530000001</v>
      </c>
      <c r="M170" s="33">
        <f>M171</f>
        <v>38106077.040000007</v>
      </c>
      <c r="N170" s="64">
        <f t="shared" si="47"/>
        <v>18605451.489999995</v>
      </c>
      <c r="O170" s="64">
        <f t="shared" si="48"/>
        <v>67.192823095646531</v>
      </c>
      <c r="P170" s="64">
        <f t="shared" si="49"/>
        <v>64.507277596603132</v>
      </c>
    </row>
    <row r="171" spans="1:16" ht="26.25" customHeight="1" outlineLevel="1" x14ac:dyDescent="0.2">
      <c r="A171" s="40" t="s">
        <v>505</v>
      </c>
      <c r="B171" s="55" t="s">
        <v>148</v>
      </c>
      <c r="C171" s="17"/>
      <c r="D171" s="17" t="s">
        <v>147</v>
      </c>
      <c r="E171" s="28"/>
      <c r="F171" s="28"/>
      <c r="G171" s="28"/>
      <c r="H171" s="28"/>
      <c r="I171" s="28"/>
      <c r="J171" s="28"/>
      <c r="K171" s="91">
        <f>K172+K174+K183+K173+K175+K176+K177+K178++K179+K182+K180+K181</f>
        <v>59072524</v>
      </c>
      <c r="L171" s="91">
        <f t="shared" ref="L171:N171" si="59">L172+L174+L183+L173+L175+L176+L177+L178++L179+L182+L180+L181</f>
        <v>56711528.530000001</v>
      </c>
      <c r="M171" s="91">
        <f t="shared" si="59"/>
        <v>38106077.040000007</v>
      </c>
      <c r="N171" s="91">
        <f t="shared" si="59"/>
        <v>18605451.489999998</v>
      </c>
      <c r="O171" s="79">
        <f t="shared" si="48"/>
        <v>67.192823095646531</v>
      </c>
      <c r="P171" s="79">
        <f t="shared" si="49"/>
        <v>64.507277596603132</v>
      </c>
    </row>
    <row r="172" spans="1:16" ht="26.25" customHeight="1" outlineLevel="1" x14ac:dyDescent="0.2">
      <c r="A172" s="37"/>
      <c r="B172" s="52" t="s">
        <v>143</v>
      </c>
      <c r="C172" s="12" t="s">
        <v>62</v>
      </c>
      <c r="D172" s="12" t="s">
        <v>144</v>
      </c>
      <c r="E172" s="14"/>
      <c r="F172" s="14"/>
      <c r="G172" s="14"/>
      <c r="H172" s="14"/>
      <c r="I172" s="14"/>
      <c r="J172" s="14"/>
      <c r="K172" s="6">
        <v>1825033.94</v>
      </c>
      <c r="L172" s="89">
        <v>1442467.38</v>
      </c>
      <c r="M172" s="63">
        <v>744678.64</v>
      </c>
      <c r="N172" s="63">
        <f t="shared" si="47"/>
        <v>697788.73999999987</v>
      </c>
      <c r="O172" s="63">
        <f t="shared" si="48"/>
        <v>51.62533658126813</v>
      </c>
      <c r="P172" s="63">
        <f t="shared" si="49"/>
        <v>40.803550206852599</v>
      </c>
    </row>
    <row r="173" spans="1:16" s="25" customFormat="1" ht="26.25" customHeight="1" outlineLevel="1" x14ac:dyDescent="0.2">
      <c r="A173" s="37"/>
      <c r="B173" s="52" t="s">
        <v>263</v>
      </c>
      <c r="C173" s="12" t="s">
        <v>62</v>
      </c>
      <c r="D173" s="12" t="s">
        <v>264</v>
      </c>
      <c r="E173" s="32"/>
      <c r="F173" s="32"/>
      <c r="G173" s="32"/>
      <c r="H173" s="32"/>
      <c r="I173" s="32"/>
      <c r="J173" s="32"/>
      <c r="K173" s="6">
        <v>380000</v>
      </c>
      <c r="L173" s="89">
        <v>380000</v>
      </c>
      <c r="M173" s="63">
        <v>378500</v>
      </c>
      <c r="N173" s="63">
        <f t="shared" si="47"/>
        <v>1500</v>
      </c>
      <c r="O173" s="63">
        <f t="shared" si="48"/>
        <v>99.60526315789474</v>
      </c>
      <c r="P173" s="63">
        <f t="shared" si="49"/>
        <v>99.60526315789474</v>
      </c>
    </row>
    <row r="174" spans="1:16" ht="26.25" customHeight="1" outlineLevel="1" x14ac:dyDescent="0.2">
      <c r="A174" s="37"/>
      <c r="B174" s="52" t="s">
        <v>145</v>
      </c>
      <c r="C174" s="12" t="s">
        <v>62</v>
      </c>
      <c r="D174" s="12" t="s">
        <v>146</v>
      </c>
      <c r="E174" s="14"/>
      <c r="F174" s="14"/>
      <c r="G174" s="14"/>
      <c r="H174" s="14"/>
      <c r="I174" s="14"/>
      <c r="J174" s="14"/>
      <c r="K174" s="6">
        <v>3924970</v>
      </c>
      <c r="L174" s="89">
        <v>4026270</v>
      </c>
      <c r="M174" s="63">
        <v>2369159.7000000002</v>
      </c>
      <c r="N174" s="63">
        <f t="shared" si="47"/>
        <v>1657110.2999999998</v>
      </c>
      <c r="O174" s="63">
        <f t="shared" si="48"/>
        <v>58.842544091677908</v>
      </c>
      <c r="P174" s="63">
        <f t="shared" si="49"/>
        <v>60.361218047526485</v>
      </c>
    </row>
    <row r="175" spans="1:16" s="25" customFormat="1" ht="26.25" customHeight="1" outlineLevel="1" x14ac:dyDescent="0.2">
      <c r="A175" s="37"/>
      <c r="B175" s="30" t="s">
        <v>265</v>
      </c>
      <c r="C175" s="12" t="s">
        <v>62</v>
      </c>
      <c r="D175" s="12" t="s">
        <v>266</v>
      </c>
      <c r="E175" s="32"/>
      <c r="F175" s="32"/>
      <c r="G175" s="32"/>
      <c r="H175" s="32"/>
      <c r="I175" s="32"/>
      <c r="J175" s="32"/>
      <c r="K175" s="6">
        <v>120000</v>
      </c>
      <c r="L175" s="89">
        <v>120000</v>
      </c>
      <c r="M175" s="63">
        <v>99879</v>
      </c>
      <c r="N175" s="63">
        <f t="shared" si="47"/>
        <v>20121</v>
      </c>
      <c r="O175" s="63">
        <f t="shared" si="48"/>
        <v>83.232500000000002</v>
      </c>
      <c r="P175" s="63">
        <f t="shared" si="49"/>
        <v>83.232500000000002</v>
      </c>
    </row>
    <row r="176" spans="1:16" s="25" customFormat="1" ht="26.25" customHeight="1" outlineLevel="1" x14ac:dyDescent="0.2">
      <c r="A176" s="37"/>
      <c r="B176" s="30" t="s">
        <v>267</v>
      </c>
      <c r="C176" s="12" t="s">
        <v>62</v>
      </c>
      <c r="D176" s="12" t="s">
        <v>268</v>
      </c>
      <c r="E176" s="32"/>
      <c r="F176" s="32"/>
      <c r="G176" s="32"/>
      <c r="H176" s="32"/>
      <c r="I176" s="32"/>
      <c r="J176" s="32"/>
      <c r="K176" s="6">
        <v>600000</v>
      </c>
      <c r="L176" s="89">
        <v>600000</v>
      </c>
      <c r="M176" s="63">
        <v>0</v>
      </c>
      <c r="N176" s="63">
        <f t="shared" si="47"/>
        <v>600000</v>
      </c>
      <c r="O176" s="63">
        <f t="shared" si="48"/>
        <v>0</v>
      </c>
      <c r="P176" s="63">
        <f t="shared" si="49"/>
        <v>0</v>
      </c>
    </row>
    <row r="177" spans="1:16" s="25" customFormat="1" ht="26.25" customHeight="1" outlineLevel="1" x14ac:dyDescent="0.2">
      <c r="A177" s="37"/>
      <c r="B177" s="30" t="s">
        <v>269</v>
      </c>
      <c r="C177" s="12" t="s">
        <v>62</v>
      </c>
      <c r="D177" s="12" t="s">
        <v>270</v>
      </c>
      <c r="E177" s="32"/>
      <c r="F177" s="32"/>
      <c r="G177" s="32"/>
      <c r="H177" s="32"/>
      <c r="I177" s="32"/>
      <c r="J177" s="32"/>
      <c r="K177" s="6">
        <v>6498000</v>
      </c>
      <c r="L177" s="89">
        <v>7511620.2199999997</v>
      </c>
      <c r="M177" s="63">
        <v>5773718.4199999999</v>
      </c>
      <c r="N177" s="63">
        <f t="shared" si="47"/>
        <v>1737901.7999999998</v>
      </c>
      <c r="O177" s="63">
        <f t="shared" si="48"/>
        <v>76.863822329931381</v>
      </c>
      <c r="P177" s="63">
        <f t="shared" si="49"/>
        <v>88.853776854416751</v>
      </c>
    </row>
    <row r="178" spans="1:16" s="25" customFormat="1" ht="26.25" customHeight="1" outlineLevel="1" x14ac:dyDescent="0.2">
      <c r="A178" s="37"/>
      <c r="B178" s="30" t="s">
        <v>271</v>
      </c>
      <c r="C178" s="12" t="s">
        <v>62</v>
      </c>
      <c r="D178" s="12" t="s">
        <v>272</v>
      </c>
      <c r="E178" s="32"/>
      <c r="F178" s="32"/>
      <c r="G178" s="32"/>
      <c r="H178" s="32"/>
      <c r="I178" s="32"/>
      <c r="J178" s="32"/>
      <c r="K178" s="6">
        <v>85000</v>
      </c>
      <c r="L178" s="89">
        <v>85000</v>
      </c>
      <c r="M178" s="63">
        <v>85000</v>
      </c>
      <c r="N178" s="63">
        <f t="shared" si="47"/>
        <v>0</v>
      </c>
      <c r="O178" s="63">
        <f t="shared" si="48"/>
        <v>100</v>
      </c>
      <c r="P178" s="63">
        <f t="shared" si="49"/>
        <v>100</v>
      </c>
    </row>
    <row r="179" spans="1:16" s="25" customFormat="1" ht="26.25" customHeight="1" outlineLevel="1" x14ac:dyDescent="0.2">
      <c r="A179" s="37"/>
      <c r="B179" s="30" t="s">
        <v>273</v>
      </c>
      <c r="C179" s="12" t="s">
        <v>62</v>
      </c>
      <c r="D179" s="12" t="s">
        <v>274</v>
      </c>
      <c r="E179" s="32"/>
      <c r="F179" s="32"/>
      <c r="G179" s="32"/>
      <c r="H179" s="32"/>
      <c r="I179" s="32"/>
      <c r="J179" s="32"/>
      <c r="K179" s="6">
        <v>5700000</v>
      </c>
      <c r="L179" s="89">
        <v>4139275.83</v>
      </c>
      <c r="M179" s="63">
        <v>3150115.37</v>
      </c>
      <c r="N179" s="63">
        <f t="shared" si="47"/>
        <v>989160.46</v>
      </c>
      <c r="O179" s="63">
        <f t="shared" si="48"/>
        <v>76.10305520519033</v>
      </c>
      <c r="P179" s="63">
        <f t="shared" si="49"/>
        <v>55.265181929824557</v>
      </c>
    </row>
    <row r="180" spans="1:16" s="25" customFormat="1" ht="31.5" customHeight="1" outlineLevel="1" x14ac:dyDescent="0.2">
      <c r="A180" s="37"/>
      <c r="B180" s="134" t="s">
        <v>449</v>
      </c>
      <c r="C180" s="133" t="s">
        <v>62</v>
      </c>
      <c r="D180" s="133" t="s">
        <v>450</v>
      </c>
      <c r="E180" s="32"/>
      <c r="F180" s="32"/>
      <c r="G180" s="32"/>
      <c r="H180" s="32"/>
      <c r="I180" s="32"/>
      <c r="J180" s="32"/>
      <c r="K180" s="6">
        <v>33005976</v>
      </c>
      <c r="L180" s="89">
        <v>33005976</v>
      </c>
      <c r="M180" s="63">
        <v>20936441.510000002</v>
      </c>
      <c r="N180" s="63">
        <f t="shared" si="47"/>
        <v>12069534.489999998</v>
      </c>
      <c r="O180" s="63">
        <f t="shared" ref="O180:O181" si="60">M180/L180*100</f>
        <v>63.432275143143777</v>
      </c>
      <c r="P180" s="63">
        <f t="shared" si="49"/>
        <v>63.432275143143777</v>
      </c>
    </row>
    <row r="181" spans="1:16" s="25" customFormat="1" ht="26.25" customHeight="1" outlineLevel="1" x14ac:dyDescent="0.2">
      <c r="A181" s="37"/>
      <c r="B181" s="135" t="s">
        <v>451</v>
      </c>
      <c r="C181" s="133" t="s">
        <v>62</v>
      </c>
      <c r="D181" s="133" t="s">
        <v>452</v>
      </c>
      <c r="E181" s="32"/>
      <c r="F181" s="32"/>
      <c r="G181" s="32"/>
      <c r="H181" s="32"/>
      <c r="I181" s="32"/>
      <c r="J181" s="32"/>
      <c r="K181" s="6">
        <v>872938</v>
      </c>
      <c r="L181" s="89">
        <v>832334.7</v>
      </c>
      <c r="M181" s="63">
        <v>0</v>
      </c>
      <c r="N181" s="63">
        <f t="shared" si="47"/>
        <v>832334.7</v>
      </c>
      <c r="O181" s="63">
        <f t="shared" si="60"/>
        <v>0</v>
      </c>
      <c r="P181" s="63">
        <f t="shared" si="49"/>
        <v>0</v>
      </c>
    </row>
    <row r="182" spans="1:16" s="25" customFormat="1" ht="29.25" customHeight="1" outlineLevel="1" x14ac:dyDescent="0.2">
      <c r="A182" s="37"/>
      <c r="B182" s="136" t="s">
        <v>453</v>
      </c>
      <c r="C182" s="133" t="s">
        <v>62</v>
      </c>
      <c r="D182" s="133" t="s">
        <v>454</v>
      </c>
      <c r="E182" s="32"/>
      <c r="F182" s="32"/>
      <c r="G182" s="32"/>
      <c r="H182" s="32"/>
      <c r="I182" s="32"/>
      <c r="J182" s="32"/>
      <c r="K182" s="6">
        <v>3030303.03</v>
      </c>
      <c r="L182" s="89">
        <v>2346063.9700000002</v>
      </c>
      <c r="M182" s="63">
        <v>2346063.9700000002</v>
      </c>
      <c r="N182" s="63">
        <f t="shared" si="47"/>
        <v>0</v>
      </c>
      <c r="O182" s="63">
        <f t="shared" si="48"/>
        <v>100</v>
      </c>
      <c r="P182" s="63">
        <f t="shared" si="49"/>
        <v>77.420111017742016</v>
      </c>
    </row>
    <row r="183" spans="1:16" ht="26.25" customHeight="1" outlineLevel="1" x14ac:dyDescent="0.2">
      <c r="A183" s="37"/>
      <c r="B183" s="135" t="s">
        <v>455</v>
      </c>
      <c r="C183" s="133" t="s">
        <v>62</v>
      </c>
      <c r="D183" s="133" t="s">
        <v>456</v>
      </c>
      <c r="E183" s="14"/>
      <c r="F183" s="14"/>
      <c r="G183" s="14"/>
      <c r="H183" s="14"/>
      <c r="I183" s="14"/>
      <c r="J183" s="14"/>
      <c r="K183" s="6">
        <v>3030303.03</v>
      </c>
      <c r="L183" s="89">
        <v>2222520.4300000002</v>
      </c>
      <c r="M183" s="63">
        <v>2222520.4300000002</v>
      </c>
      <c r="N183" s="63">
        <f t="shared" si="47"/>
        <v>0</v>
      </c>
      <c r="O183" s="63">
        <f t="shared" si="48"/>
        <v>100</v>
      </c>
      <c r="P183" s="63">
        <f t="shared" si="49"/>
        <v>73.343174197334321</v>
      </c>
    </row>
    <row r="184" spans="1:16" ht="39.75" customHeight="1" outlineLevel="1" x14ac:dyDescent="0.2">
      <c r="A184" s="53" t="s">
        <v>244</v>
      </c>
      <c r="B184" s="54" t="s">
        <v>498</v>
      </c>
      <c r="C184" s="13"/>
      <c r="D184" s="13" t="s">
        <v>149</v>
      </c>
      <c r="E184" s="23"/>
      <c r="F184" s="23"/>
      <c r="G184" s="23"/>
      <c r="H184" s="23"/>
      <c r="I184" s="23"/>
      <c r="J184" s="23"/>
      <c r="K184" s="90">
        <f>K185</f>
        <v>14200000</v>
      </c>
      <c r="L184" s="90">
        <f>L185</f>
        <v>13671153.9</v>
      </c>
      <c r="M184" s="33">
        <f>M185</f>
        <v>5611378.9000000004</v>
      </c>
      <c r="N184" s="64">
        <f t="shared" si="47"/>
        <v>8059775</v>
      </c>
      <c r="O184" s="64">
        <f t="shared" si="48"/>
        <v>41.045393395798143</v>
      </c>
      <c r="P184" s="64">
        <f t="shared" si="49"/>
        <v>39.516752816901416</v>
      </c>
    </row>
    <row r="185" spans="1:16" ht="31.5" customHeight="1" outlineLevel="1" x14ac:dyDescent="0.2">
      <c r="A185" s="40" t="s">
        <v>506</v>
      </c>
      <c r="B185" s="55" t="s">
        <v>77</v>
      </c>
      <c r="C185" s="17"/>
      <c r="D185" s="17" t="s">
        <v>150</v>
      </c>
      <c r="E185" s="28"/>
      <c r="F185" s="28"/>
      <c r="G185" s="28"/>
      <c r="H185" s="28"/>
      <c r="I185" s="28"/>
      <c r="J185" s="28"/>
      <c r="K185" s="91">
        <f>K186</f>
        <v>14200000</v>
      </c>
      <c r="L185" s="91">
        <f t="shared" ref="L185:N185" si="61">L186</f>
        <v>13671153.9</v>
      </c>
      <c r="M185" s="91">
        <f t="shared" si="61"/>
        <v>5611378.9000000004</v>
      </c>
      <c r="N185" s="91">
        <f t="shared" si="61"/>
        <v>8059775</v>
      </c>
      <c r="O185" s="79">
        <f t="shared" si="48"/>
        <v>41.045393395798143</v>
      </c>
      <c r="P185" s="79">
        <f t="shared" si="49"/>
        <v>39.516752816901416</v>
      </c>
    </row>
    <row r="186" spans="1:16" ht="39" customHeight="1" outlineLevel="1" x14ac:dyDescent="0.2">
      <c r="A186" s="37"/>
      <c r="B186" s="19" t="s">
        <v>242</v>
      </c>
      <c r="C186" s="12" t="s">
        <v>62</v>
      </c>
      <c r="D186" s="12" t="s">
        <v>243</v>
      </c>
      <c r="E186" s="14"/>
      <c r="F186" s="14"/>
      <c r="G186" s="14"/>
      <c r="H186" s="14"/>
      <c r="I186" s="14"/>
      <c r="J186" s="14"/>
      <c r="K186" s="6">
        <v>14200000</v>
      </c>
      <c r="L186" s="89">
        <v>13671153.9</v>
      </c>
      <c r="M186" s="63">
        <v>5611378.9000000004</v>
      </c>
      <c r="N186" s="63">
        <f t="shared" si="47"/>
        <v>8059775</v>
      </c>
      <c r="O186" s="63">
        <f t="shared" si="48"/>
        <v>41.045393395798143</v>
      </c>
      <c r="P186" s="63">
        <f t="shared" si="49"/>
        <v>39.516752816901416</v>
      </c>
    </row>
    <row r="187" spans="1:16" ht="36.75" customHeight="1" outlineLevel="1" x14ac:dyDescent="0.2">
      <c r="A187" s="53" t="s">
        <v>293</v>
      </c>
      <c r="B187" s="54" t="s">
        <v>503</v>
      </c>
      <c r="C187" s="13"/>
      <c r="D187" s="13" t="s">
        <v>151</v>
      </c>
      <c r="E187" s="23"/>
      <c r="F187" s="23"/>
      <c r="G187" s="23"/>
      <c r="H187" s="23"/>
      <c r="I187" s="23"/>
      <c r="J187" s="23"/>
      <c r="K187" s="90">
        <f>K188</f>
        <v>12740773.15</v>
      </c>
      <c r="L187" s="90">
        <f>L188</f>
        <v>12740773.15</v>
      </c>
      <c r="M187" s="33">
        <f>M188</f>
        <v>3420337.5</v>
      </c>
      <c r="N187" s="64">
        <f t="shared" si="47"/>
        <v>9320435.6500000004</v>
      </c>
      <c r="O187" s="64">
        <f t="shared" si="48"/>
        <v>26.845603949867048</v>
      </c>
      <c r="P187" s="64">
        <f t="shared" si="49"/>
        <v>26.845603949867048</v>
      </c>
    </row>
    <row r="188" spans="1:16" ht="26.25" customHeight="1" outlineLevel="1" x14ac:dyDescent="0.2">
      <c r="A188" s="15" t="s">
        <v>507</v>
      </c>
      <c r="B188" s="55" t="s">
        <v>153</v>
      </c>
      <c r="C188" s="17"/>
      <c r="D188" s="17" t="s">
        <v>152</v>
      </c>
      <c r="E188" s="28"/>
      <c r="F188" s="28"/>
      <c r="G188" s="28"/>
      <c r="H188" s="28"/>
      <c r="I188" s="28"/>
      <c r="J188" s="28"/>
      <c r="K188" s="91">
        <f>K190+K189</f>
        <v>12740773.15</v>
      </c>
      <c r="L188" s="91">
        <f t="shared" ref="L188:N188" si="62">L190+L189</f>
        <v>12740773.15</v>
      </c>
      <c r="M188" s="91">
        <f t="shared" si="62"/>
        <v>3420337.5</v>
      </c>
      <c r="N188" s="91">
        <f t="shared" si="62"/>
        <v>9320435.6500000004</v>
      </c>
      <c r="O188" s="79">
        <f t="shared" si="48"/>
        <v>26.845603949867048</v>
      </c>
      <c r="P188" s="79">
        <f t="shared" si="49"/>
        <v>26.845603949867048</v>
      </c>
    </row>
    <row r="189" spans="1:16" s="25" customFormat="1" ht="26.25" customHeight="1" outlineLevel="1" x14ac:dyDescent="0.2">
      <c r="A189" s="40"/>
      <c r="B189" s="30" t="s">
        <v>275</v>
      </c>
      <c r="C189" s="12" t="s">
        <v>62</v>
      </c>
      <c r="D189" s="12" t="s">
        <v>276</v>
      </c>
      <c r="E189" s="28"/>
      <c r="F189" s="28"/>
      <c r="G189" s="28"/>
      <c r="H189" s="28"/>
      <c r="I189" s="28"/>
      <c r="J189" s="28"/>
      <c r="K189" s="6">
        <v>280000</v>
      </c>
      <c r="L189" s="89">
        <v>280005.48</v>
      </c>
      <c r="M189" s="63">
        <v>56361.38</v>
      </c>
      <c r="N189" s="63">
        <f t="shared" si="47"/>
        <v>223644.09999999998</v>
      </c>
      <c r="O189" s="63">
        <f t="shared" si="48"/>
        <v>20.128670338880511</v>
      </c>
      <c r="P189" s="63">
        <f t="shared" si="49"/>
        <v>20.129064285714286</v>
      </c>
    </row>
    <row r="190" spans="1:16" ht="26.25" customHeight="1" outlineLevel="1" x14ac:dyDescent="0.2">
      <c r="A190" s="37"/>
      <c r="B190" s="52" t="s">
        <v>457</v>
      </c>
      <c r="C190" s="12" t="s">
        <v>62</v>
      </c>
      <c r="D190" s="12" t="s">
        <v>173</v>
      </c>
      <c r="E190" s="14"/>
      <c r="F190" s="14"/>
      <c r="G190" s="14"/>
      <c r="H190" s="14"/>
      <c r="I190" s="14"/>
      <c r="J190" s="14"/>
      <c r="K190" s="6">
        <v>12460773.15</v>
      </c>
      <c r="L190" s="89">
        <v>12460767.67</v>
      </c>
      <c r="M190" s="63">
        <v>3363976.12</v>
      </c>
      <c r="N190" s="63">
        <f t="shared" si="47"/>
        <v>9096791.5500000007</v>
      </c>
      <c r="O190" s="63">
        <f t="shared" si="48"/>
        <v>26.996539933081028</v>
      </c>
      <c r="P190" s="63">
        <f t="shared" si="49"/>
        <v>26.996528060540125</v>
      </c>
    </row>
    <row r="191" spans="1:16" ht="51.75" customHeight="1" outlineLevel="1" x14ac:dyDescent="0.2">
      <c r="A191" s="10" t="s">
        <v>470</v>
      </c>
      <c r="B191" s="54" t="s">
        <v>504</v>
      </c>
      <c r="C191" s="13"/>
      <c r="D191" s="13" t="s">
        <v>384</v>
      </c>
      <c r="E191" s="81"/>
      <c r="F191" s="81"/>
      <c r="G191" s="81"/>
      <c r="H191" s="81"/>
      <c r="I191" s="81"/>
      <c r="J191" s="81"/>
      <c r="K191" s="90">
        <f t="shared" ref="K191:M192" si="63">K192</f>
        <v>150000</v>
      </c>
      <c r="L191" s="90">
        <f t="shared" si="63"/>
        <v>150000</v>
      </c>
      <c r="M191" s="33">
        <f t="shared" si="63"/>
        <v>82326</v>
      </c>
      <c r="N191" s="64">
        <f t="shared" ref="N191:N192" si="64">L191-M191</f>
        <v>67674</v>
      </c>
      <c r="O191" s="64">
        <f t="shared" ref="O191:O192" si="65">M191/L191*100</f>
        <v>54.884</v>
      </c>
      <c r="P191" s="64">
        <f t="shared" si="49"/>
        <v>54.884</v>
      </c>
    </row>
    <row r="192" spans="1:16" ht="33.75" customHeight="1" outlineLevel="1" x14ac:dyDescent="0.2">
      <c r="A192" s="15" t="s">
        <v>508</v>
      </c>
      <c r="B192" s="55" t="s">
        <v>385</v>
      </c>
      <c r="C192" s="17"/>
      <c r="D192" s="17" t="s">
        <v>386</v>
      </c>
      <c r="E192" s="82"/>
      <c r="F192" s="82"/>
      <c r="G192" s="82"/>
      <c r="H192" s="82"/>
      <c r="I192" s="82"/>
      <c r="J192" s="82"/>
      <c r="K192" s="91">
        <f t="shared" si="63"/>
        <v>150000</v>
      </c>
      <c r="L192" s="91">
        <f t="shared" si="63"/>
        <v>150000</v>
      </c>
      <c r="M192" s="8">
        <f t="shared" si="63"/>
        <v>82326</v>
      </c>
      <c r="N192" s="79">
        <f t="shared" si="64"/>
        <v>67674</v>
      </c>
      <c r="O192" s="79">
        <f t="shared" si="65"/>
        <v>54.884</v>
      </c>
      <c r="P192" s="79">
        <f t="shared" si="49"/>
        <v>54.884</v>
      </c>
    </row>
    <row r="193" spans="1:16" ht="33.75" customHeight="1" outlineLevel="1" x14ac:dyDescent="0.2">
      <c r="A193" s="29"/>
      <c r="B193" s="52" t="s">
        <v>387</v>
      </c>
      <c r="C193" s="12" t="s">
        <v>62</v>
      </c>
      <c r="D193" s="12" t="s">
        <v>388</v>
      </c>
      <c r="E193" s="80"/>
      <c r="F193" s="80"/>
      <c r="G193" s="80"/>
      <c r="H193" s="80"/>
      <c r="I193" s="80"/>
      <c r="J193" s="80"/>
      <c r="K193" s="6">
        <v>150000</v>
      </c>
      <c r="L193" s="89">
        <v>150000</v>
      </c>
      <c r="M193" s="6">
        <v>82326</v>
      </c>
      <c r="N193" s="63">
        <f>L193-M193</f>
        <v>67674</v>
      </c>
      <c r="O193" s="63">
        <f>M193/L193*100</f>
        <v>54.884</v>
      </c>
      <c r="P193" s="63">
        <f t="shared" si="49"/>
        <v>54.884</v>
      </c>
    </row>
    <row r="194" spans="1:16" ht="32.25" customHeight="1" outlineLevel="1" x14ac:dyDescent="0.2">
      <c r="A194" s="53" t="s">
        <v>323</v>
      </c>
      <c r="B194" s="54" t="s">
        <v>287</v>
      </c>
      <c r="C194" s="13"/>
      <c r="D194" s="13" t="s">
        <v>245</v>
      </c>
      <c r="E194" s="23"/>
      <c r="F194" s="23"/>
      <c r="G194" s="23"/>
      <c r="H194" s="23"/>
      <c r="I194" s="23"/>
      <c r="J194" s="23"/>
      <c r="K194" s="90">
        <f>K195+K198</f>
        <v>300000</v>
      </c>
      <c r="L194" s="90">
        <f t="shared" ref="L194:M194" si="66">L195+L198</f>
        <v>300000</v>
      </c>
      <c r="M194" s="90">
        <f t="shared" si="66"/>
        <v>60000</v>
      </c>
      <c r="N194" s="64">
        <f t="shared" ref="N194:N208" si="67">L194-M194</f>
        <v>240000</v>
      </c>
      <c r="O194" s="64">
        <f t="shared" si="48"/>
        <v>20</v>
      </c>
      <c r="P194" s="64">
        <f t="shared" si="49"/>
        <v>20</v>
      </c>
    </row>
    <row r="195" spans="1:16" ht="26.25" customHeight="1" outlineLevel="1" x14ac:dyDescent="0.2">
      <c r="A195" s="37" t="s">
        <v>326</v>
      </c>
      <c r="B195" s="52" t="s">
        <v>246</v>
      </c>
      <c r="C195" s="12"/>
      <c r="D195" s="12" t="s">
        <v>248</v>
      </c>
      <c r="E195" s="14"/>
      <c r="F195" s="14"/>
      <c r="G195" s="14"/>
      <c r="H195" s="14"/>
      <c r="I195" s="14"/>
      <c r="J195" s="14"/>
      <c r="K195" s="89">
        <f t="shared" ref="K195:M196" si="68">K196</f>
        <v>300000</v>
      </c>
      <c r="L195" s="89">
        <f t="shared" si="68"/>
        <v>0</v>
      </c>
      <c r="M195" s="6">
        <f t="shared" si="68"/>
        <v>0</v>
      </c>
      <c r="N195" s="63">
        <f t="shared" si="67"/>
        <v>0</v>
      </c>
      <c r="O195" s="63">
        <v>0</v>
      </c>
      <c r="P195" s="63">
        <f t="shared" si="49"/>
        <v>0</v>
      </c>
    </row>
    <row r="196" spans="1:16" ht="42" customHeight="1" outlineLevel="1" x14ac:dyDescent="0.2">
      <c r="A196" s="40" t="s">
        <v>471</v>
      </c>
      <c r="B196" s="55" t="s">
        <v>247</v>
      </c>
      <c r="C196" s="17"/>
      <c r="D196" s="17" t="s">
        <v>249</v>
      </c>
      <c r="E196" s="28"/>
      <c r="F196" s="28"/>
      <c r="G196" s="28"/>
      <c r="H196" s="28"/>
      <c r="I196" s="28"/>
      <c r="J196" s="28"/>
      <c r="K196" s="91">
        <f t="shared" si="68"/>
        <v>300000</v>
      </c>
      <c r="L196" s="91">
        <f t="shared" si="68"/>
        <v>0</v>
      </c>
      <c r="M196" s="8">
        <f t="shared" si="68"/>
        <v>0</v>
      </c>
      <c r="N196" s="79">
        <f t="shared" si="67"/>
        <v>0</v>
      </c>
      <c r="O196" s="79">
        <v>0</v>
      </c>
      <c r="P196" s="79">
        <f t="shared" si="49"/>
        <v>0</v>
      </c>
    </row>
    <row r="197" spans="1:16" ht="26.25" customHeight="1" outlineLevel="1" x14ac:dyDescent="0.2">
      <c r="A197" s="37"/>
      <c r="B197" s="52" t="s">
        <v>250</v>
      </c>
      <c r="C197" s="12" t="s">
        <v>62</v>
      </c>
      <c r="D197" s="12" t="s">
        <v>251</v>
      </c>
      <c r="E197" s="14"/>
      <c r="F197" s="14"/>
      <c r="G197" s="14"/>
      <c r="H197" s="14"/>
      <c r="I197" s="14"/>
      <c r="J197" s="14"/>
      <c r="K197" s="6">
        <v>300000</v>
      </c>
      <c r="L197" s="89">
        <v>0</v>
      </c>
      <c r="M197" s="63">
        <v>0</v>
      </c>
      <c r="N197" s="63">
        <f t="shared" si="67"/>
        <v>0</v>
      </c>
      <c r="O197" s="63">
        <v>0</v>
      </c>
      <c r="P197" s="63">
        <f t="shared" si="49"/>
        <v>0</v>
      </c>
    </row>
    <row r="198" spans="1:16" ht="26.25" customHeight="1" outlineLevel="1" x14ac:dyDescent="0.2">
      <c r="A198" s="37" t="s">
        <v>472</v>
      </c>
      <c r="B198" s="52" t="s">
        <v>464</v>
      </c>
      <c r="C198" s="12"/>
      <c r="D198" s="12" t="s">
        <v>460</v>
      </c>
      <c r="E198" s="14"/>
      <c r="F198" s="14"/>
      <c r="G198" s="14"/>
      <c r="H198" s="14"/>
      <c r="I198" s="14"/>
      <c r="J198" s="14"/>
      <c r="K198" s="89">
        <f>K199</f>
        <v>0</v>
      </c>
      <c r="L198" s="89">
        <f t="shared" ref="L198:M198" si="69">L199</f>
        <v>300000</v>
      </c>
      <c r="M198" s="89">
        <f t="shared" si="69"/>
        <v>60000</v>
      </c>
      <c r="N198" s="63">
        <f t="shared" ref="N198:N199" si="70">L198-M198</f>
        <v>240000</v>
      </c>
      <c r="O198" s="63">
        <f t="shared" ref="O198:O199" si="71">M198/L198*100</f>
        <v>20</v>
      </c>
      <c r="P198" s="63">
        <v>0</v>
      </c>
    </row>
    <row r="199" spans="1:16" ht="60" customHeight="1" outlineLevel="1" x14ac:dyDescent="0.2">
      <c r="A199" s="40" t="s">
        <v>473</v>
      </c>
      <c r="B199" s="55" t="s">
        <v>465</v>
      </c>
      <c r="C199" s="17"/>
      <c r="D199" s="17" t="s">
        <v>461</v>
      </c>
      <c r="E199" s="28"/>
      <c r="F199" s="28"/>
      <c r="G199" s="28"/>
      <c r="H199" s="28"/>
      <c r="I199" s="28"/>
      <c r="J199" s="28"/>
      <c r="K199" s="91">
        <f>K200</f>
        <v>0</v>
      </c>
      <c r="L199" s="91">
        <f t="shared" ref="L199:M199" si="72">L200</f>
        <v>300000</v>
      </c>
      <c r="M199" s="91">
        <f t="shared" si="72"/>
        <v>60000</v>
      </c>
      <c r="N199" s="79">
        <f t="shared" si="70"/>
        <v>240000</v>
      </c>
      <c r="O199" s="79">
        <f t="shared" si="71"/>
        <v>20</v>
      </c>
      <c r="P199" s="79">
        <v>0</v>
      </c>
    </row>
    <row r="200" spans="1:16" ht="26.25" customHeight="1" outlineLevel="1" x14ac:dyDescent="0.2">
      <c r="A200" s="37"/>
      <c r="B200" s="52" t="s">
        <v>463</v>
      </c>
      <c r="C200" s="12" t="s">
        <v>62</v>
      </c>
      <c r="D200" s="12" t="s">
        <v>462</v>
      </c>
      <c r="E200" s="14"/>
      <c r="F200" s="14"/>
      <c r="G200" s="14"/>
      <c r="H200" s="14"/>
      <c r="I200" s="14"/>
      <c r="J200" s="14"/>
      <c r="K200" s="89">
        <v>0</v>
      </c>
      <c r="L200" s="89">
        <v>300000</v>
      </c>
      <c r="M200" s="63">
        <v>60000</v>
      </c>
      <c r="N200" s="63">
        <f>L200-M200</f>
        <v>240000</v>
      </c>
      <c r="O200" s="63">
        <f>M200/L200*100</f>
        <v>20</v>
      </c>
      <c r="P200" s="63">
        <v>0</v>
      </c>
    </row>
    <row r="201" spans="1:16" ht="33" customHeight="1" outlineLevel="1" x14ac:dyDescent="0.2">
      <c r="A201" s="53" t="s">
        <v>389</v>
      </c>
      <c r="B201" s="54" t="s">
        <v>324</v>
      </c>
      <c r="C201" s="13"/>
      <c r="D201" s="13" t="s">
        <v>325</v>
      </c>
      <c r="E201" s="23"/>
      <c r="F201" s="23"/>
      <c r="G201" s="23"/>
      <c r="H201" s="23"/>
      <c r="I201" s="23"/>
      <c r="J201" s="23"/>
      <c r="K201" s="90">
        <f t="shared" ref="K201:M202" si="73">K202</f>
        <v>10000</v>
      </c>
      <c r="L201" s="90">
        <f t="shared" si="73"/>
        <v>10000</v>
      </c>
      <c r="M201" s="33">
        <f t="shared" si="73"/>
        <v>10000</v>
      </c>
      <c r="N201" s="64">
        <f t="shared" si="67"/>
        <v>0</v>
      </c>
      <c r="O201" s="64">
        <f t="shared" ref="O201:O220" si="74">M201/L201*100</f>
        <v>100</v>
      </c>
      <c r="P201" s="64">
        <f t="shared" ref="P201:P220" si="75">M201/K201*100</f>
        <v>100</v>
      </c>
    </row>
    <row r="202" spans="1:16" ht="42" customHeight="1" outlineLevel="1" x14ac:dyDescent="0.2">
      <c r="A202" s="40" t="s">
        <v>509</v>
      </c>
      <c r="B202" s="55" t="s">
        <v>327</v>
      </c>
      <c r="C202" s="17"/>
      <c r="D202" s="17" t="s">
        <v>328</v>
      </c>
      <c r="E202" s="28"/>
      <c r="F202" s="28"/>
      <c r="G202" s="28"/>
      <c r="H202" s="28"/>
      <c r="I202" s="28"/>
      <c r="J202" s="28"/>
      <c r="K202" s="91">
        <f t="shared" si="73"/>
        <v>10000</v>
      </c>
      <c r="L202" s="91">
        <f t="shared" si="73"/>
        <v>10000</v>
      </c>
      <c r="M202" s="8">
        <f t="shared" si="73"/>
        <v>10000</v>
      </c>
      <c r="N202" s="79">
        <f t="shared" si="67"/>
        <v>0</v>
      </c>
      <c r="O202" s="79">
        <f t="shared" si="74"/>
        <v>100</v>
      </c>
      <c r="P202" s="79">
        <f t="shared" si="75"/>
        <v>100</v>
      </c>
    </row>
    <row r="203" spans="1:16" ht="22.5" customHeight="1" outlineLevel="1" x14ac:dyDescent="0.2">
      <c r="A203" s="37"/>
      <c r="B203" s="52" t="s">
        <v>329</v>
      </c>
      <c r="C203" s="12" t="s">
        <v>62</v>
      </c>
      <c r="D203" s="12" t="s">
        <v>330</v>
      </c>
      <c r="E203" s="14"/>
      <c r="F203" s="14"/>
      <c r="G203" s="14"/>
      <c r="H203" s="14"/>
      <c r="I203" s="14"/>
      <c r="J203" s="14"/>
      <c r="K203" s="6">
        <v>10000</v>
      </c>
      <c r="L203" s="89">
        <v>10000</v>
      </c>
      <c r="M203" s="63">
        <v>10000</v>
      </c>
      <c r="N203" s="63">
        <f t="shared" si="67"/>
        <v>0</v>
      </c>
      <c r="O203" s="63">
        <f t="shared" si="74"/>
        <v>100</v>
      </c>
      <c r="P203" s="63">
        <f t="shared" si="75"/>
        <v>100</v>
      </c>
    </row>
    <row r="204" spans="1:16" ht="32.25" customHeight="1" outlineLevel="1" x14ac:dyDescent="0.2">
      <c r="A204" s="53" t="s">
        <v>390</v>
      </c>
      <c r="B204" s="56" t="s">
        <v>301</v>
      </c>
      <c r="C204" s="13"/>
      <c r="D204" s="13" t="s">
        <v>306</v>
      </c>
      <c r="E204" s="23"/>
      <c r="F204" s="23"/>
      <c r="G204" s="23"/>
      <c r="H204" s="23"/>
      <c r="I204" s="23"/>
      <c r="J204" s="23"/>
      <c r="K204" s="90">
        <f t="shared" ref="K204:M205" si="76">K205</f>
        <v>270000</v>
      </c>
      <c r="L204" s="90">
        <f t="shared" si="76"/>
        <v>270000</v>
      </c>
      <c r="M204" s="33">
        <f t="shared" si="76"/>
        <v>105000</v>
      </c>
      <c r="N204" s="64">
        <f t="shared" si="67"/>
        <v>165000</v>
      </c>
      <c r="O204" s="64">
        <f t="shared" si="74"/>
        <v>38.888888888888893</v>
      </c>
      <c r="P204" s="64">
        <f t="shared" si="75"/>
        <v>38.888888888888893</v>
      </c>
    </row>
    <row r="205" spans="1:16" ht="42" customHeight="1" outlineLevel="1" x14ac:dyDescent="0.2">
      <c r="A205" s="40" t="s">
        <v>510</v>
      </c>
      <c r="B205" s="55" t="s">
        <v>302</v>
      </c>
      <c r="C205" s="17"/>
      <c r="D205" s="17" t="s">
        <v>305</v>
      </c>
      <c r="E205" s="28"/>
      <c r="F205" s="28"/>
      <c r="G205" s="28"/>
      <c r="H205" s="28"/>
      <c r="I205" s="28"/>
      <c r="J205" s="28"/>
      <c r="K205" s="91">
        <f t="shared" si="76"/>
        <v>270000</v>
      </c>
      <c r="L205" s="91">
        <f t="shared" si="76"/>
        <v>270000</v>
      </c>
      <c r="M205" s="8">
        <f t="shared" si="76"/>
        <v>105000</v>
      </c>
      <c r="N205" s="79">
        <f t="shared" si="67"/>
        <v>165000</v>
      </c>
      <c r="O205" s="79">
        <f t="shared" si="74"/>
        <v>38.888888888888893</v>
      </c>
      <c r="P205" s="79">
        <f t="shared" si="75"/>
        <v>38.888888888888893</v>
      </c>
    </row>
    <row r="206" spans="1:16" ht="26.25" customHeight="1" outlineLevel="1" x14ac:dyDescent="0.2">
      <c r="A206" s="37"/>
      <c r="B206" s="30" t="s">
        <v>303</v>
      </c>
      <c r="C206" s="12" t="s">
        <v>62</v>
      </c>
      <c r="D206" s="48" t="s">
        <v>304</v>
      </c>
      <c r="E206" s="14"/>
      <c r="F206" s="14"/>
      <c r="G206" s="14"/>
      <c r="H206" s="14"/>
      <c r="I206" s="14"/>
      <c r="J206" s="14"/>
      <c r="K206" s="6">
        <v>270000</v>
      </c>
      <c r="L206" s="89">
        <v>270000</v>
      </c>
      <c r="M206" s="63">
        <v>105000</v>
      </c>
      <c r="N206" s="63">
        <f t="shared" si="67"/>
        <v>165000</v>
      </c>
      <c r="O206" s="63">
        <f t="shared" si="74"/>
        <v>38.888888888888893</v>
      </c>
      <c r="P206" s="63">
        <f t="shared" si="75"/>
        <v>38.888888888888893</v>
      </c>
    </row>
    <row r="207" spans="1:16" ht="41.25" customHeight="1" outlineLevel="1" x14ac:dyDescent="0.2">
      <c r="A207" s="53" t="s">
        <v>391</v>
      </c>
      <c r="B207" s="21" t="s">
        <v>393</v>
      </c>
      <c r="C207" s="13"/>
      <c r="D207" s="83" t="s">
        <v>394</v>
      </c>
      <c r="E207" s="23"/>
      <c r="F207" s="23"/>
      <c r="G207" s="23"/>
      <c r="H207" s="23"/>
      <c r="I207" s="23"/>
      <c r="J207" s="23"/>
      <c r="K207" s="90">
        <f t="shared" ref="K207:M207" si="77">K208</f>
        <v>3483000</v>
      </c>
      <c r="L207" s="90">
        <f t="shared" si="77"/>
        <v>9693839.5399999991</v>
      </c>
      <c r="M207" s="64">
        <f t="shared" si="77"/>
        <v>3495000</v>
      </c>
      <c r="N207" s="64">
        <f t="shared" si="67"/>
        <v>6198839.5399999991</v>
      </c>
      <c r="O207" s="64">
        <f t="shared" si="74"/>
        <v>36.053825582510107</v>
      </c>
      <c r="P207" s="64">
        <f t="shared" si="75"/>
        <v>100.34453057708872</v>
      </c>
    </row>
    <row r="208" spans="1:16" ht="26.25" customHeight="1" outlineLevel="1" x14ac:dyDescent="0.2">
      <c r="A208" s="40" t="s">
        <v>511</v>
      </c>
      <c r="B208" s="16" t="s">
        <v>395</v>
      </c>
      <c r="C208" s="17"/>
      <c r="D208" s="84" t="s">
        <v>396</v>
      </c>
      <c r="E208" s="28"/>
      <c r="F208" s="28"/>
      <c r="G208" s="28"/>
      <c r="H208" s="28"/>
      <c r="I208" s="28"/>
      <c r="J208" s="28"/>
      <c r="K208" s="91">
        <f>K210+K209</f>
        <v>3483000</v>
      </c>
      <c r="L208" s="91">
        <f>L210+L209+L211+L212+L213+L214+L215+L216</f>
        <v>9693839.5399999991</v>
      </c>
      <c r="M208" s="91">
        <f>M210+M209+M211+M212+M213+M214+M215+M216</f>
        <v>3495000</v>
      </c>
      <c r="N208" s="79">
        <f t="shared" si="67"/>
        <v>6198839.5399999991</v>
      </c>
      <c r="O208" s="79">
        <f t="shared" si="74"/>
        <v>36.053825582510107</v>
      </c>
      <c r="P208" s="79">
        <f t="shared" si="75"/>
        <v>100.34453057708872</v>
      </c>
    </row>
    <row r="209" spans="1:16" ht="28.5" customHeight="1" outlineLevel="1" x14ac:dyDescent="0.2">
      <c r="A209" s="37"/>
      <c r="B209" s="30" t="s">
        <v>273</v>
      </c>
      <c r="C209" s="12" t="s">
        <v>62</v>
      </c>
      <c r="D209" s="48" t="s">
        <v>476</v>
      </c>
      <c r="E209" s="14"/>
      <c r="F209" s="14"/>
      <c r="G209" s="14"/>
      <c r="H209" s="14"/>
      <c r="I209" s="14"/>
      <c r="J209" s="14"/>
      <c r="K209" s="89">
        <v>0</v>
      </c>
      <c r="L209" s="89">
        <v>210839.54</v>
      </c>
      <c r="M209" s="63">
        <v>0</v>
      </c>
      <c r="N209" s="63">
        <f t="shared" ref="N209:N216" si="78">L209-M209</f>
        <v>210839.54</v>
      </c>
      <c r="O209" s="63">
        <f t="shared" ref="O209:O216" si="79">M209/L209*100</f>
        <v>0</v>
      </c>
      <c r="P209" s="63">
        <v>0</v>
      </c>
    </row>
    <row r="210" spans="1:16" ht="26.25" customHeight="1" outlineLevel="1" x14ac:dyDescent="0.2">
      <c r="A210" s="37"/>
      <c r="B210" s="30" t="s">
        <v>397</v>
      </c>
      <c r="C210" s="12" t="s">
        <v>62</v>
      </c>
      <c r="D210" s="48" t="s">
        <v>398</v>
      </c>
      <c r="E210" s="14"/>
      <c r="F210" s="14"/>
      <c r="G210" s="14"/>
      <c r="H210" s="14"/>
      <c r="I210" s="14"/>
      <c r="J210" s="14"/>
      <c r="K210" s="6">
        <v>3483000</v>
      </c>
      <c r="L210" s="89">
        <v>3483000</v>
      </c>
      <c r="M210" s="63">
        <v>2500000</v>
      </c>
      <c r="N210" s="63">
        <f t="shared" si="78"/>
        <v>983000</v>
      </c>
      <c r="O210" s="63">
        <f t="shared" si="79"/>
        <v>71.777203560149289</v>
      </c>
      <c r="P210" s="63">
        <f t="shared" si="75"/>
        <v>71.777203560149289</v>
      </c>
    </row>
    <row r="211" spans="1:16" ht="33" customHeight="1" outlineLevel="1" x14ac:dyDescent="0.2">
      <c r="A211" s="37"/>
      <c r="B211" s="30" t="s">
        <v>492</v>
      </c>
      <c r="C211" s="12" t="s">
        <v>62</v>
      </c>
      <c r="D211" s="48" t="s">
        <v>486</v>
      </c>
      <c r="E211" s="14"/>
      <c r="F211" s="14"/>
      <c r="G211" s="14"/>
      <c r="H211" s="14"/>
      <c r="I211" s="14"/>
      <c r="J211" s="14"/>
      <c r="K211" s="89">
        <v>0</v>
      </c>
      <c r="L211" s="89">
        <v>1000000</v>
      </c>
      <c r="M211" s="63">
        <v>0</v>
      </c>
      <c r="N211" s="63">
        <f t="shared" si="78"/>
        <v>1000000</v>
      </c>
      <c r="O211" s="63">
        <f t="shared" si="79"/>
        <v>0</v>
      </c>
      <c r="P211" s="63">
        <v>0</v>
      </c>
    </row>
    <row r="212" spans="1:16" ht="29.25" customHeight="1" outlineLevel="1" x14ac:dyDescent="0.2">
      <c r="A212" s="37"/>
      <c r="B212" s="30" t="s">
        <v>493</v>
      </c>
      <c r="C212" s="12" t="s">
        <v>62</v>
      </c>
      <c r="D212" s="48" t="s">
        <v>487</v>
      </c>
      <c r="E212" s="14"/>
      <c r="F212" s="14"/>
      <c r="G212" s="14"/>
      <c r="H212" s="14"/>
      <c r="I212" s="14"/>
      <c r="J212" s="14"/>
      <c r="K212" s="89">
        <v>0</v>
      </c>
      <c r="L212" s="89">
        <v>1000000</v>
      </c>
      <c r="M212" s="63">
        <v>0</v>
      </c>
      <c r="N212" s="63">
        <f t="shared" si="78"/>
        <v>1000000</v>
      </c>
      <c r="O212" s="63">
        <f t="shared" si="79"/>
        <v>0</v>
      </c>
      <c r="P212" s="63">
        <v>0</v>
      </c>
    </row>
    <row r="213" spans="1:16" ht="26.25" customHeight="1" outlineLevel="1" x14ac:dyDescent="0.2">
      <c r="A213" s="37"/>
      <c r="B213" s="30" t="s">
        <v>494</v>
      </c>
      <c r="C213" s="12" t="s">
        <v>62</v>
      </c>
      <c r="D213" s="48" t="s">
        <v>488</v>
      </c>
      <c r="E213" s="14"/>
      <c r="F213" s="14"/>
      <c r="G213" s="14"/>
      <c r="H213" s="14"/>
      <c r="I213" s="14"/>
      <c r="J213" s="14"/>
      <c r="K213" s="89">
        <v>0</v>
      </c>
      <c r="L213" s="89">
        <v>1000000</v>
      </c>
      <c r="M213" s="63">
        <v>0</v>
      </c>
      <c r="N213" s="63">
        <f t="shared" si="78"/>
        <v>1000000</v>
      </c>
      <c r="O213" s="63">
        <f t="shared" si="79"/>
        <v>0</v>
      </c>
      <c r="P213" s="63">
        <v>0</v>
      </c>
    </row>
    <row r="214" spans="1:16" ht="26.25" customHeight="1" outlineLevel="1" x14ac:dyDescent="0.2">
      <c r="A214" s="37"/>
      <c r="B214" s="30" t="s">
        <v>495</v>
      </c>
      <c r="C214" s="12" t="s">
        <v>62</v>
      </c>
      <c r="D214" s="48" t="s">
        <v>489</v>
      </c>
      <c r="E214" s="14"/>
      <c r="F214" s="14"/>
      <c r="G214" s="14"/>
      <c r="H214" s="14"/>
      <c r="I214" s="14"/>
      <c r="J214" s="14"/>
      <c r="K214" s="89">
        <v>0</v>
      </c>
      <c r="L214" s="89">
        <v>1000000</v>
      </c>
      <c r="M214" s="63">
        <v>995000</v>
      </c>
      <c r="N214" s="63">
        <f t="shared" si="78"/>
        <v>5000</v>
      </c>
      <c r="O214" s="63">
        <f t="shared" si="79"/>
        <v>99.5</v>
      </c>
      <c r="P214" s="63">
        <v>0</v>
      </c>
    </row>
    <row r="215" spans="1:16" ht="26.25" customHeight="1" outlineLevel="1" x14ac:dyDescent="0.2">
      <c r="A215" s="37"/>
      <c r="B215" s="30" t="s">
        <v>496</v>
      </c>
      <c r="C215" s="12" t="s">
        <v>62</v>
      </c>
      <c r="D215" s="48" t="s">
        <v>490</v>
      </c>
      <c r="E215" s="14"/>
      <c r="F215" s="14"/>
      <c r="G215" s="14"/>
      <c r="H215" s="14"/>
      <c r="I215" s="14"/>
      <c r="J215" s="14"/>
      <c r="K215" s="89">
        <v>0</v>
      </c>
      <c r="L215" s="89">
        <v>1000000</v>
      </c>
      <c r="M215" s="63">
        <v>0</v>
      </c>
      <c r="N215" s="63">
        <f t="shared" si="78"/>
        <v>1000000</v>
      </c>
      <c r="O215" s="63">
        <f t="shared" si="79"/>
        <v>0</v>
      </c>
      <c r="P215" s="63">
        <v>0</v>
      </c>
    </row>
    <row r="216" spans="1:16" ht="26.25" customHeight="1" outlineLevel="1" x14ac:dyDescent="0.2">
      <c r="A216" s="37"/>
      <c r="B216" s="30" t="s">
        <v>497</v>
      </c>
      <c r="C216" s="12" t="s">
        <v>62</v>
      </c>
      <c r="D216" s="48" t="s">
        <v>491</v>
      </c>
      <c r="E216" s="14"/>
      <c r="F216" s="14"/>
      <c r="G216" s="14"/>
      <c r="H216" s="14"/>
      <c r="I216" s="14"/>
      <c r="J216" s="14"/>
      <c r="K216" s="89">
        <v>0</v>
      </c>
      <c r="L216" s="89">
        <v>1000000</v>
      </c>
      <c r="M216" s="63">
        <v>0</v>
      </c>
      <c r="N216" s="63">
        <f t="shared" si="78"/>
        <v>1000000</v>
      </c>
      <c r="O216" s="63">
        <f t="shared" si="79"/>
        <v>0</v>
      </c>
      <c r="P216" s="63">
        <v>0</v>
      </c>
    </row>
    <row r="217" spans="1:16" ht="40.5" customHeight="1" outlineLevel="1" x14ac:dyDescent="0.2">
      <c r="A217" s="53" t="s">
        <v>392</v>
      </c>
      <c r="B217" s="21" t="s">
        <v>399</v>
      </c>
      <c r="C217" s="13"/>
      <c r="D217" s="83" t="s">
        <v>400</v>
      </c>
      <c r="E217" s="23"/>
      <c r="F217" s="23"/>
      <c r="G217" s="23"/>
      <c r="H217" s="23"/>
      <c r="I217" s="23"/>
      <c r="J217" s="23"/>
      <c r="K217" s="90">
        <f t="shared" ref="K217:M218" si="80">K218</f>
        <v>300000</v>
      </c>
      <c r="L217" s="90">
        <f t="shared" si="80"/>
        <v>300000</v>
      </c>
      <c r="M217" s="64">
        <f t="shared" si="80"/>
        <v>0</v>
      </c>
      <c r="N217" s="64">
        <f t="shared" ref="N217:N218" si="81">L217-M217</f>
        <v>300000</v>
      </c>
      <c r="O217" s="64">
        <f t="shared" ref="O217:O218" si="82">M217/L217*100</f>
        <v>0</v>
      </c>
      <c r="P217" s="64">
        <f t="shared" si="75"/>
        <v>0</v>
      </c>
    </row>
    <row r="218" spans="1:16" ht="26.25" customHeight="1" outlineLevel="1" x14ac:dyDescent="0.2">
      <c r="A218" s="40" t="s">
        <v>512</v>
      </c>
      <c r="B218" s="16" t="s">
        <v>401</v>
      </c>
      <c r="C218" s="17"/>
      <c r="D218" s="84" t="s">
        <v>402</v>
      </c>
      <c r="E218" s="28"/>
      <c r="F218" s="28"/>
      <c r="G218" s="28"/>
      <c r="H218" s="28"/>
      <c r="I218" s="28"/>
      <c r="J218" s="28"/>
      <c r="K218" s="91">
        <f t="shared" si="80"/>
        <v>300000</v>
      </c>
      <c r="L218" s="91">
        <f t="shared" si="80"/>
        <v>300000</v>
      </c>
      <c r="M218" s="79">
        <f t="shared" si="80"/>
        <v>0</v>
      </c>
      <c r="N218" s="79">
        <f t="shared" si="81"/>
        <v>300000</v>
      </c>
      <c r="O218" s="79">
        <f t="shared" si="82"/>
        <v>0</v>
      </c>
      <c r="P218" s="79">
        <f t="shared" si="75"/>
        <v>0</v>
      </c>
    </row>
    <row r="219" spans="1:16" ht="26.25" customHeight="1" outlineLevel="1" x14ac:dyDescent="0.2">
      <c r="A219" s="37"/>
      <c r="B219" s="30" t="s">
        <v>403</v>
      </c>
      <c r="C219" s="12" t="s">
        <v>62</v>
      </c>
      <c r="D219" s="48" t="s">
        <v>404</v>
      </c>
      <c r="E219" s="14"/>
      <c r="F219" s="14"/>
      <c r="G219" s="14"/>
      <c r="H219" s="14"/>
      <c r="I219" s="14"/>
      <c r="J219" s="14"/>
      <c r="K219" s="6">
        <v>300000</v>
      </c>
      <c r="L219" s="89">
        <v>300000</v>
      </c>
      <c r="M219" s="63">
        <v>0</v>
      </c>
      <c r="N219" s="63">
        <f>L219-M219</f>
        <v>300000</v>
      </c>
      <c r="O219" s="63">
        <f>M219/L219*100</f>
        <v>0</v>
      </c>
      <c r="P219" s="63">
        <f t="shared" si="75"/>
        <v>0</v>
      </c>
    </row>
    <row r="220" spans="1:16" s="60" customFormat="1" ht="15.75" x14ac:dyDescent="0.25">
      <c r="A220" s="57"/>
      <c r="B220" s="58" t="s">
        <v>3</v>
      </c>
      <c r="C220" s="59"/>
      <c r="D220" s="59"/>
      <c r="E220" s="23">
        <v>346106.24</v>
      </c>
      <c r="F220" s="23">
        <v>0</v>
      </c>
      <c r="G220" s="23">
        <v>346106.24</v>
      </c>
      <c r="H220" s="23">
        <v>0</v>
      </c>
      <c r="I220" s="23">
        <v>346106.24</v>
      </c>
      <c r="J220" s="23">
        <v>0</v>
      </c>
      <c r="K220" s="100">
        <f>K8+K13+K20+K23+K26+K30+K36+K43+K51+K100+K151+K166+K170+K184+K187+K191+K194+K201+K204+K207+K217</f>
        <v>1118264265.5</v>
      </c>
      <c r="L220" s="100">
        <f>L8+L13+L20+L23+L26+L30+L36+L43+L51+L100+L151+L166+L170+L184+L187+L191+L194+L201+L204+L207+L217</f>
        <v>1104148964.6700001</v>
      </c>
      <c r="M220" s="100">
        <f>M8+M13+M20+M23+M26+M30+M36+M43+M51+M100+M151+M166+M170+M184+M187+M191+M194+M201+M204+M207+M217</f>
        <v>604888345.89999998</v>
      </c>
      <c r="N220" s="100">
        <f>N8+N13+N20+N23+N26+N30+N36+N43+N51+N100+N151+N166+N170+N184+N187+N191+N194+N201+N204+N207+N217</f>
        <v>499260618.76999998</v>
      </c>
      <c r="O220" s="64">
        <f t="shared" si="74"/>
        <v>54.783219045157061</v>
      </c>
      <c r="P220" s="64">
        <f t="shared" si="75"/>
        <v>54.091717366068337</v>
      </c>
    </row>
    <row r="221" spans="1:16" x14ac:dyDescent="0.2">
      <c r="M221" s="65"/>
      <c r="N221" s="65"/>
      <c r="O221" s="65"/>
      <c r="P221" s="65"/>
    </row>
    <row r="222" spans="1:16" x14ac:dyDescent="0.2">
      <c r="M222" s="65"/>
      <c r="N222" s="65"/>
      <c r="O222" s="65"/>
      <c r="P222" s="65"/>
    </row>
  </sheetData>
  <autoFilter ref="A7:P220"/>
  <mergeCells count="2">
    <mergeCell ref="A3:P3"/>
    <mergeCell ref="A2:P2"/>
  </mergeCells>
  <pageMargins left="0.98425196850393704" right="0.39370078740157483" top="0.74803149606299213" bottom="0.15748031496062992" header="0" footer="0"/>
  <pageSetup paperSize="9" scale="70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МП за 9 месяцев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Пользователь Windows</cp:lastModifiedBy>
  <cp:lastPrinted>2024-10-02T23:07:58Z</cp:lastPrinted>
  <dcterms:created xsi:type="dcterms:W3CDTF">2019-06-18T02:48:46Z</dcterms:created>
  <dcterms:modified xsi:type="dcterms:W3CDTF">2024-10-02T23:10:39Z</dcterms:modified>
</cp:coreProperties>
</file>